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1955"/>
  </bookViews>
  <sheets>
    <sheet name="Rekapitulace stavby" sheetId="1" r:id="rId1"/>
    <sheet name="SKU1601 - SO 101 Komunikace" sheetId="2" r:id="rId2"/>
    <sheet name="SKU1602 - Dělící ostrůvek..." sheetId="3" r:id="rId3"/>
    <sheet name="SKU1603 - SO 301 Kanalizace" sheetId="4" r:id="rId4"/>
    <sheet name="SKU1604 - SO 801 SÚ" sheetId="5" r:id="rId5"/>
    <sheet name="SKU1605 - VON" sheetId="6" r:id="rId6"/>
    <sheet name="Pokyny pro vyplnění" sheetId="7" r:id="rId7"/>
  </sheets>
  <definedNames>
    <definedName name="_xlnm._FilterDatabase" localSheetId="1" hidden="1">'SKU1601 - SO 101 Komunikace'!$C$83:$K$366</definedName>
    <definedName name="_xlnm._FilterDatabase" localSheetId="2" hidden="1">'SKU1602 - Dělící ostrůvek...'!$C$80:$K$174</definedName>
    <definedName name="_xlnm._FilterDatabase" localSheetId="3" hidden="1">'SKU1603 - SO 301 Kanalizace'!$C$87:$K$255</definedName>
    <definedName name="_xlnm._FilterDatabase" localSheetId="4" hidden="1">'SKU1604 - SO 801 SÚ'!$C$79:$K$116</definedName>
    <definedName name="_xlnm._FilterDatabase" localSheetId="5" hidden="1">'SKU1605 - VON'!$C$80:$K$93</definedName>
    <definedName name="_xlnm.Print_Titles" localSheetId="0">'Rekapitulace stavby'!$49:$49</definedName>
    <definedName name="_xlnm.Print_Titles" localSheetId="1">'SKU1601 - SO 101 Komunikace'!$83:$83</definedName>
    <definedName name="_xlnm.Print_Titles" localSheetId="2">'SKU1602 - Dělící ostrůvek...'!$80:$80</definedName>
    <definedName name="_xlnm.Print_Titles" localSheetId="3">'SKU1603 - SO 301 Kanalizace'!$87:$87</definedName>
    <definedName name="_xlnm.Print_Titles" localSheetId="4">'SKU1604 - SO 801 SÚ'!$79:$79</definedName>
    <definedName name="_xlnm.Print_Titles" localSheetId="5">'SKU1605 - VON'!$80:$80</definedName>
    <definedName name="_xlnm.Print_Area" localSheetId="6">'Pokyny pro vyplnění'!$B$2:$K$69,'Pokyny pro vyplnění'!$B$72:$K$116,'Pokyny pro vyplnění'!$B$119:$K$188,'Pokyny pro vyplnění'!$B$196:$K$216</definedName>
    <definedName name="_xlnm.Print_Area" localSheetId="0">'Rekapitulace stavby'!$D$4:$AO$33,'Rekapitulace stavby'!$C$39:$AQ$57</definedName>
    <definedName name="_xlnm.Print_Area" localSheetId="1">'SKU1601 - SO 101 Komunikace'!$C$4:$J$36,'SKU1601 - SO 101 Komunikace'!$C$42:$J$65,'SKU1601 - SO 101 Komunikace'!$C$71:$K$366</definedName>
    <definedName name="_xlnm.Print_Area" localSheetId="2">'SKU1602 - Dělící ostrůvek...'!$C$4:$J$36,'SKU1602 - Dělící ostrůvek...'!$C$42:$J$62,'SKU1602 - Dělící ostrůvek...'!$C$68:$K$174</definedName>
    <definedName name="_xlnm.Print_Area" localSheetId="3">'SKU1603 - SO 301 Kanalizace'!$C$4:$J$36,'SKU1603 - SO 301 Kanalizace'!$C$42:$J$69,'SKU1603 - SO 301 Kanalizace'!$C$75:$K$255</definedName>
    <definedName name="_xlnm.Print_Area" localSheetId="4">'SKU1604 - SO 801 SÚ'!$C$4:$J$36,'SKU1604 - SO 801 SÚ'!$C$42:$J$61,'SKU1604 - SO 801 SÚ'!$C$67:$K$116</definedName>
    <definedName name="_xlnm.Print_Area" localSheetId="5">'SKU1605 - VON'!$C$4:$J$36,'SKU1605 - VON'!$C$42:$J$62,'SKU1605 - VON'!$C$68:$K$93</definedName>
  </definedNames>
  <calcPr calcId="145621"/>
</workbook>
</file>

<file path=xl/calcChain.xml><?xml version="1.0" encoding="utf-8"?>
<calcChain xmlns="http://schemas.openxmlformats.org/spreadsheetml/2006/main">
  <c r="AY56" i="1" l="1"/>
  <c r="AX56" i="1"/>
  <c r="BI93" i="6"/>
  <c r="BH93" i="6"/>
  <c r="BG93" i="6"/>
  <c r="BF93" i="6"/>
  <c r="T93" i="6"/>
  <c r="T92" i="6"/>
  <c r="R93" i="6"/>
  <c r="R92" i="6" s="1"/>
  <c r="P93" i="6"/>
  <c r="P92" i="6"/>
  <c r="BK93" i="6"/>
  <c r="BK92" i="6" s="1"/>
  <c r="J92" i="6" s="1"/>
  <c r="J61" i="6" s="1"/>
  <c r="J93" i="6"/>
  <c r="BE93" i="6" s="1"/>
  <c r="BI91" i="6"/>
  <c r="BH91" i="6"/>
  <c r="BG91" i="6"/>
  <c r="BF91" i="6"/>
  <c r="T91" i="6"/>
  <c r="T90" i="6"/>
  <c r="R91" i="6"/>
  <c r="R90" i="6" s="1"/>
  <c r="P91" i="6"/>
  <c r="P90" i="6"/>
  <c r="BK91" i="6"/>
  <c r="BK90" i="6" s="1"/>
  <c r="J90" i="6" s="1"/>
  <c r="J60" i="6" s="1"/>
  <c r="J91" i="6"/>
  <c r="BE91" i="6" s="1"/>
  <c r="BI89" i="6"/>
  <c r="BH89" i="6"/>
  <c r="BG89" i="6"/>
  <c r="BF89" i="6"/>
  <c r="T89" i="6"/>
  <c r="T88" i="6"/>
  <c r="R89" i="6"/>
  <c r="R88" i="6" s="1"/>
  <c r="P89" i="6"/>
  <c r="P88" i="6"/>
  <c r="BK89" i="6"/>
  <c r="BK88" i="6" s="1"/>
  <c r="J88" i="6" s="1"/>
  <c r="J59" i="6" s="1"/>
  <c r="J89" i="6"/>
  <c r="BE89" i="6" s="1"/>
  <c r="BI87" i="6"/>
  <c r="BH87" i="6"/>
  <c r="BG87" i="6"/>
  <c r="BF87" i="6"/>
  <c r="T87" i="6"/>
  <c r="R87" i="6"/>
  <c r="P87" i="6"/>
  <c r="BK87" i="6"/>
  <c r="J87" i="6"/>
  <c r="BE87" i="6"/>
  <c r="BI86" i="6"/>
  <c r="BH86" i="6"/>
  <c r="BG86" i="6"/>
  <c r="BF86" i="6"/>
  <c r="F31" i="6" s="1"/>
  <c r="BA56" i="1" s="1"/>
  <c r="T86" i="6"/>
  <c r="R86" i="6"/>
  <c r="P86" i="6"/>
  <c r="BK86" i="6"/>
  <c r="J86" i="6"/>
  <c r="BE86" i="6" s="1"/>
  <c r="BI85" i="6"/>
  <c r="BH85" i="6"/>
  <c r="BG85" i="6"/>
  <c r="BF85" i="6"/>
  <c r="T85" i="6"/>
  <c r="R85" i="6"/>
  <c r="R83" i="6" s="1"/>
  <c r="R82" i="6" s="1"/>
  <c r="R81" i="6" s="1"/>
  <c r="P85" i="6"/>
  <c r="BK85" i="6"/>
  <c r="J85" i="6"/>
  <c r="BE85" i="6"/>
  <c r="BI84" i="6"/>
  <c r="F34" i="6" s="1"/>
  <c r="BD56" i="1" s="1"/>
  <c r="BH84" i="6"/>
  <c r="BG84" i="6"/>
  <c r="F32" i="6"/>
  <c r="BB56" i="1" s="1"/>
  <c r="BF84" i="6"/>
  <c r="J31" i="6" s="1"/>
  <c r="AW56" i="1"/>
  <c r="T84" i="6"/>
  <c r="T83" i="6"/>
  <c r="T82" i="6" s="1"/>
  <c r="T81" i="6" s="1"/>
  <c r="R84" i="6"/>
  <c r="P84" i="6"/>
  <c r="P83" i="6"/>
  <c r="P82" i="6" s="1"/>
  <c r="P81" i="6" s="1"/>
  <c r="AU56" i="1" s="1"/>
  <c r="BK84" i="6"/>
  <c r="BK83" i="6" s="1"/>
  <c r="J84" i="6"/>
  <c r="BE84" i="6" s="1"/>
  <c r="F30" i="6" s="1"/>
  <c r="AZ56" i="1" s="1"/>
  <c r="J77" i="6"/>
  <c r="F77" i="6"/>
  <c r="F75" i="6"/>
  <c r="E73" i="6"/>
  <c r="J51" i="6"/>
  <c r="F51" i="6"/>
  <c r="F49" i="6"/>
  <c r="E47" i="6"/>
  <c r="J18" i="6"/>
  <c r="E18" i="6"/>
  <c r="J17" i="6"/>
  <c r="J12" i="6"/>
  <c r="E7" i="6"/>
  <c r="E71" i="6"/>
  <c r="E45" i="6"/>
  <c r="AY55" i="1"/>
  <c r="AX55" i="1"/>
  <c r="BI116" i="5"/>
  <c r="BH116" i="5"/>
  <c r="BG116" i="5"/>
  <c r="BF116" i="5"/>
  <c r="T116" i="5"/>
  <c r="T115" i="5" s="1"/>
  <c r="R116" i="5"/>
  <c r="R115" i="5" s="1"/>
  <c r="P116" i="5"/>
  <c r="P115" i="5" s="1"/>
  <c r="BK116" i="5"/>
  <c r="BK115" i="5" s="1"/>
  <c r="J115" i="5"/>
  <c r="J60" i="5" s="1"/>
  <c r="J116" i="5"/>
  <c r="BE116" i="5" s="1"/>
  <c r="BI114" i="5"/>
  <c r="BH114" i="5"/>
  <c r="BG114" i="5"/>
  <c r="BF114" i="5"/>
  <c r="T114" i="5"/>
  <c r="T113" i="5" s="1"/>
  <c r="R114" i="5"/>
  <c r="R113" i="5" s="1"/>
  <c r="P114" i="5"/>
  <c r="P113" i="5" s="1"/>
  <c r="BK114" i="5"/>
  <c r="BK113" i="5" s="1"/>
  <c r="J113" i="5"/>
  <c r="J59" i="5" s="1"/>
  <c r="J114" i="5"/>
  <c r="BE114" i="5" s="1"/>
  <c r="BI108" i="5"/>
  <c r="BH108" i="5"/>
  <c r="BG108" i="5"/>
  <c r="BF108" i="5"/>
  <c r="T108" i="5"/>
  <c r="R108" i="5"/>
  <c r="P108" i="5"/>
  <c r="BK108" i="5"/>
  <c r="J108" i="5"/>
  <c r="BE108" i="5" s="1"/>
  <c r="BI106" i="5"/>
  <c r="BH106" i="5"/>
  <c r="BG106" i="5"/>
  <c r="BF106" i="5"/>
  <c r="T106" i="5"/>
  <c r="R106" i="5"/>
  <c r="P106" i="5"/>
  <c r="BK106" i="5"/>
  <c r="J106" i="5"/>
  <c r="BE106" i="5" s="1"/>
  <c r="BI105" i="5"/>
  <c r="BH105" i="5"/>
  <c r="BG105" i="5"/>
  <c r="BF105" i="5"/>
  <c r="T105" i="5"/>
  <c r="R105" i="5"/>
  <c r="P105" i="5"/>
  <c r="BK105" i="5"/>
  <c r="J105" i="5"/>
  <c r="BE105" i="5" s="1"/>
  <c r="BI101" i="5"/>
  <c r="BH101" i="5"/>
  <c r="BG101" i="5"/>
  <c r="BF101" i="5"/>
  <c r="T101" i="5"/>
  <c r="R101" i="5"/>
  <c r="P101" i="5"/>
  <c r="BK101" i="5"/>
  <c r="J101" i="5"/>
  <c r="BE101" i="5" s="1"/>
  <c r="BI100" i="5"/>
  <c r="BH100" i="5"/>
  <c r="BG100" i="5"/>
  <c r="BF100" i="5"/>
  <c r="T100" i="5"/>
  <c r="R100" i="5"/>
  <c r="P100" i="5"/>
  <c r="BK100" i="5"/>
  <c r="J100" i="5"/>
  <c r="BE100" i="5" s="1"/>
  <c r="BI99" i="5"/>
  <c r="BH99" i="5"/>
  <c r="BG99" i="5"/>
  <c r="BF99" i="5"/>
  <c r="T99" i="5"/>
  <c r="R99" i="5"/>
  <c r="P99" i="5"/>
  <c r="BK99" i="5"/>
  <c r="J99" i="5"/>
  <c r="BE99" i="5" s="1"/>
  <c r="BI98" i="5"/>
  <c r="BH98" i="5"/>
  <c r="BG98" i="5"/>
  <c r="BF98" i="5"/>
  <c r="T98" i="5"/>
  <c r="R98" i="5"/>
  <c r="P98" i="5"/>
  <c r="BK98" i="5"/>
  <c r="J98" i="5"/>
  <c r="BE98" i="5" s="1"/>
  <c r="BI95" i="5"/>
  <c r="BH95" i="5"/>
  <c r="BG95" i="5"/>
  <c r="BF95" i="5"/>
  <c r="T95" i="5"/>
  <c r="R95" i="5"/>
  <c r="P95" i="5"/>
  <c r="BK95" i="5"/>
  <c r="J95" i="5"/>
  <c r="BE95" i="5"/>
  <c r="BI94" i="5"/>
  <c r="BH94" i="5"/>
  <c r="BG94" i="5"/>
  <c r="BF94" i="5"/>
  <c r="T94" i="5"/>
  <c r="R94" i="5"/>
  <c r="P94" i="5"/>
  <c r="BK94" i="5"/>
  <c r="J94" i="5"/>
  <c r="BE94" i="5" s="1"/>
  <c r="BI93" i="5"/>
  <c r="BH93" i="5"/>
  <c r="BG93" i="5"/>
  <c r="BF93" i="5"/>
  <c r="T93" i="5"/>
  <c r="R93" i="5"/>
  <c r="P93" i="5"/>
  <c r="BK93" i="5"/>
  <c r="J93" i="5"/>
  <c r="BE93" i="5"/>
  <c r="BI92" i="5"/>
  <c r="BH92" i="5"/>
  <c r="BG92" i="5"/>
  <c r="BF92" i="5"/>
  <c r="T92" i="5"/>
  <c r="R92" i="5"/>
  <c r="P92" i="5"/>
  <c r="BK92" i="5"/>
  <c r="J92" i="5"/>
  <c r="BE92" i="5" s="1"/>
  <c r="BI89" i="5"/>
  <c r="BH89" i="5"/>
  <c r="BG89" i="5"/>
  <c r="BF89" i="5"/>
  <c r="T89" i="5"/>
  <c r="R89" i="5"/>
  <c r="P89" i="5"/>
  <c r="BK89" i="5"/>
  <c r="J89" i="5"/>
  <c r="BE89" i="5"/>
  <c r="BI85" i="5"/>
  <c r="BH85" i="5"/>
  <c r="BG85" i="5"/>
  <c r="BF85" i="5"/>
  <c r="T85" i="5"/>
  <c r="R85" i="5"/>
  <c r="P85" i="5"/>
  <c r="BK85" i="5"/>
  <c r="J85" i="5"/>
  <c r="BE85" i="5" s="1"/>
  <c r="BI84" i="5"/>
  <c r="BH84" i="5"/>
  <c r="BG84" i="5"/>
  <c r="BF84" i="5"/>
  <c r="T84" i="5"/>
  <c r="R84" i="5"/>
  <c r="P84" i="5"/>
  <c r="BK84" i="5"/>
  <c r="J84" i="5"/>
  <c r="BE84" i="5"/>
  <c r="BI83" i="5"/>
  <c r="BH83" i="5"/>
  <c r="F33" i="5"/>
  <c r="BC55" i="1" s="1"/>
  <c r="BG83" i="5"/>
  <c r="BF83" i="5"/>
  <c r="J31" i="5" s="1"/>
  <c r="AW55" i="1" s="1"/>
  <c r="F31" i="5"/>
  <c r="BA55" i="1" s="1"/>
  <c r="T83" i="5"/>
  <c r="R83" i="5"/>
  <c r="R82" i="5"/>
  <c r="R81" i="5"/>
  <c r="R80" i="5" s="1"/>
  <c r="P83" i="5"/>
  <c r="BK83" i="5"/>
  <c r="BK82" i="5"/>
  <c r="J83" i="5"/>
  <c r="BE83" i="5" s="1"/>
  <c r="J76" i="5"/>
  <c r="F76" i="5"/>
  <c r="F74" i="5"/>
  <c r="E72" i="5"/>
  <c r="J51" i="5"/>
  <c r="F51" i="5"/>
  <c r="F49" i="5"/>
  <c r="E47" i="5"/>
  <c r="J18" i="5"/>
  <c r="E18" i="5"/>
  <c r="F52" i="5" s="1"/>
  <c r="F77" i="5"/>
  <c r="J17" i="5"/>
  <c r="J12" i="5"/>
  <c r="J49" i="5" s="1"/>
  <c r="J74" i="5"/>
  <c r="E7" i="5"/>
  <c r="E70" i="5" s="1"/>
  <c r="E45" i="5"/>
  <c r="AY54" i="1"/>
  <c r="AX54" i="1"/>
  <c r="BI255" i="4"/>
  <c r="BH255" i="4"/>
  <c r="BG255" i="4"/>
  <c r="BF255" i="4"/>
  <c r="T255" i="4"/>
  <c r="R255" i="4"/>
  <c r="R250" i="4" s="1"/>
  <c r="P255" i="4"/>
  <c r="BK255" i="4"/>
  <c r="J255" i="4"/>
  <c r="BE255" i="4"/>
  <c r="BI254" i="4"/>
  <c r="BH254" i="4"/>
  <c r="BG254" i="4"/>
  <c r="BF254" i="4"/>
  <c r="T254" i="4"/>
  <c r="R254" i="4"/>
  <c r="P254" i="4"/>
  <c r="BK254" i="4"/>
  <c r="BK250" i="4" s="1"/>
  <c r="J250" i="4" s="1"/>
  <c r="J68" i="4" s="1"/>
  <c r="J254" i="4"/>
  <c r="BE254" i="4"/>
  <c r="BI251" i="4"/>
  <c r="BH251" i="4"/>
  <c r="BG251" i="4"/>
  <c r="BF251" i="4"/>
  <c r="T251" i="4"/>
  <c r="T250" i="4"/>
  <c r="R251" i="4"/>
  <c r="P251" i="4"/>
  <c r="P250" i="4"/>
  <c r="BK251" i="4"/>
  <c r="J251" i="4"/>
  <c r="BE251" i="4" s="1"/>
  <c r="BI249" i="4"/>
  <c r="BH249" i="4"/>
  <c r="BG249" i="4"/>
  <c r="BF249" i="4"/>
  <c r="T249" i="4"/>
  <c r="R249" i="4"/>
  <c r="P249" i="4"/>
  <c r="BK249" i="4"/>
  <c r="J249" i="4"/>
  <c r="BE249" i="4"/>
  <c r="BI246" i="4"/>
  <c r="BH246" i="4"/>
  <c r="BG246" i="4"/>
  <c r="BF246" i="4"/>
  <c r="T246" i="4"/>
  <c r="R246" i="4"/>
  <c r="P246" i="4"/>
  <c r="BK246" i="4"/>
  <c r="J246" i="4"/>
  <c r="BE246" i="4"/>
  <c r="BI243" i="4"/>
  <c r="BH243" i="4"/>
  <c r="BG243" i="4"/>
  <c r="BF243" i="4"/>
  <c r="T243" i="4"/>
  <c r="T242" i="4"/>
  <c r="R243" i="4"/>
  <c r="R242" i="4" s="1"/>
  <c r="R241" i="4" s="1"/>
  <c r="P243" i="4"/>
  <c r="P242" i="4"/>
  <c r="P241" i="4" s="1"/>
  <c r="BK243" i="4"/>
  <c r="BK242" i="4" s="1"/>
  <c r="J243" i="4"/>
  <c r="BE243" i="4"/>
  <c r="BI240" i="4"/>
  <c r="BH240" i="4"/>
  <c r="BG240" i="4"/>
  <c r="BF240" i="4"/>
  <c r="T240" i="4"/>
  <c r="T239" i="4"/>
  <c r="R240" i="4"/>
  <c r="R239" i="4"/>
  <c r="P240" i="4"/>
  <c r="P239" i="4"/>
  <c r="BK240" i="4"/>
  <c r="BK239" i="4"/>
  <c r="J239" i="4" s="1"/>
  <c r="J240" i="4"/>
  <c r="BE240" i="4" s="1"/>
  <c r="J65" i="4"/>
  <c r="BI235" i="4"/>
  <c r="BH235" i="4"/>
  <c r="BG235" i="4"/>
  <c r="BF235" i="4"/>
  <c r="T235" i="4"/>
  <c r="R235" i="4"/>
  <c r="P235" i="4"/>
  <c r="BK235" i="4"/>
  <c r="J235" i="4"/>
  <c r="BE235" i="4"/>
  <c r="BI231" i="4"/>
  <c r="BH231" i="4"/>
  <c r="BG231" i="4"/>
  <c r="BF231" i="4"/>
  <c r="T231" i="4"/>
  <c r="R231" i="4"/>
  <c r="P231" i="4"/>
  <c r="BK231" i="4"/>
  <c r="J231" i="4"/>
  <c r="BE231" i="4"/>
  <c r="BI228" i="4"/>
  <c r="BH228" i="4"/>
  <c r="BG228" i="4"/>
  <c r="BF228" i="4"/>
  <c r="T228" i="4"/>
  <c r="R228" i="4"/>
  <c r="P228" i="4"/>
  <c r="BK228" i="4"/>
  <c r="J228" i="4"/>
  <c r="BE228" i="4"/>
  <c r="BI227" i="4"/>
  <c r="BH227" i="4"/>
  <c r="BG227" i="4"/>
  <c r="BF227" i="4"/>
  <c r="T227" i="4"/>
  <c r="R227" i="4"/>
  <c r="R221" i="4" s="1"/>
  <c r="P227" i="4"/>
  <c r="BK227" i="4"/>
  <c r="J227" i="4"/>
  <c r="BE227" i="4"/>
  <c r="BI223" i="4"/>
  <c r="BH223" i="4"/>
  <c r="BG223" i="4"/>
  <c r="BF223" i="4"/>
  <c r="T223" i="4"/>
  <c r="R223" i="4"/>
  <c r="P223" i="4"/>
  <c r="BK223" i="4"/>
  <c r="BK221" i="4" s="1"/>
  <c r="J221" i="4" s="1"/>
  <c r="J64" i="4" s="1"/>
  <c r="J223" i="4"/>
  <c r="BE223" i="4"/>
  <c r="BI222" i="4"/>
  <c r="BH222" i="4"/>
  <c r="BG222" i="4"/>
  <c r="BF222" i="4"/>
  <c r="T222" i="4"/>
  <c r="T221" i="4"/>
  <c r="R222" i="4"/>
  <c r="P222" i="4"/>
  <c r="P221" i="4"/>
  <c r="BK222" i="4"/>
  <c r="J222" i="4"/>
  <c r="BE222" i="4" s="1"/>
  <c r="BI220" i="4"/>
  <c r="BH220" i="4"/>
  <c r="BG220" i="4"/>
  <c r="BF220" i="4"/>
  <c r="T220" i="4"/>
  <c r="R220" i="4"/>
  <c r="P220" i="4"/>
  <c r="BK220" i="4"/>
  <c r="J220" i="4"/>
  <c r="BE220" i="4"/>
  <c r="BI219" i="4"/>
  <c r="BH219" i="4"/>
  <c r="BG219" i="4"/>
  <c r="BF219" i="4"/>
  <c r="T219" i="4"/>
  <c r="R219" i="4"/>
  <c r="P219" i="4"/>
  <c r="BK219" i="4"/>
  <c r="J219" i="4"/>
  <c r="BE219" i="4"/>
  <c r="BI218" i="4"/>
  <c r="BH218" i="4"/>
  <c r="BG218" i="4"/>
  <c r="BF218" i="4"/>
  <c r="T218" i="4"/>
  <c r="R218" i="4"/>
  <c r="P218" i="4"/>
  <c r="BK218" i="4"/>
  <c r="J218" i="4"/>
  <c r="BE218" i="4"/>
  <c r="BI214" i="4"/>
  <c r="BH214" i="4"/>
  <c r="BG214" i="4"/>
  <c r="BF214" i="4"/>
  <c r="T214" i="4"/>
  <c r="R214" i="4"/>
  <c r="P214" i="4"/>
  <c r="BK214" i="4"/>
  <c r="J214" i="4"/>
  <c r="BE214" i="4"/>
  <c r="BI213" i="4"/>
  <c r="BH213" i="4"/>
  <c r="BG213" i="4"/>
  <c r="BF213" i="4"/>
  <c r="T213" i="4"/>
  <c r="R213" i="4"/>
  <c r="P213" i="4"/>
  <c r="BK213" i="4"/>
  <c r="J213" i="4"/>
  <c r="BE213" i="4"/>
  <c r="BI212" i="4"/>
  <c r="BH212" i="4"/>
  <c r="BG212" i="4"/>
  <c r="BF212" i="4"/>
  <c r="T212" i="4"/>
  <c r="R212" i="4"/>
  <c r="P212" i="4"/>
  <c r="BK212" i="4"/>
  <c r="J212" i="4"/>
  <c r="BE212" i="4"/>
  <c r="BI211" i="4"/>
  <c r="BH211" i="4"/>
  <c r="BG211" i="4"/>
  <c r="BF211" i="4"/>
  <c r="T211" i="4"/>
  <c r="R211" i="4"/>
  <c r="P211" i="4"/>
  <c r="BK211" i="4"/>
  <c r="J211" i="4"/>
  <c r="BE211" i="4"/>
  <c r="BI210" i="4"/>
  <c r="BH210" i="4"/>
  <c r="BG210" i="4"/>
  <c r="BF210" i="4"/>
  <c r="T210" i="4"/>
  <c r="R210" i="4"/>
  <c r="P210" i="4"/>
  <c r="BK210" i="4"/>
  <c r="J210" i="4"/>
  <c r="BE210" i="4"/>
  <c r="BI209" i="4"/>
  <c r="BH209" i="4"/>
  <c r="BG209" i="4"/>
  <c r="BF209" i="4"/>
  <c r="T209" i="4"/>
  <c r="R209" i="4"/>
  <c r="P209" i="4"/>
  <c r="BK209" i="4"/>
  <c r="J209" i="4"/>
  <c r="BE209" i="4"/>
  <c r="BI208" i="4"/>
  <c r="BH208" i="4"/>
  <c r="BG208" i="4"/>
  <c r="BF208" i="4"/>
  <c r="T208" i="4"/>
  <c r="R208" i="4"/>
  <c r="P208" i="4"/>
  <c r="BK208" i="4"/>
  <c r="J208" i="4"/>
  <c r="BE208" i="4"/>
  <c r="BI207" i="4"/>
  <c r="BH207" i="4"/>
  <c r="BG207" i="4"/>
  <c r="BF207" i="4"/>
  <c r="T207" i="4"/>
  <c r="R207" i="4"/>
  <c r="P207" i="4"/>
  <c r="BK207" i="4"/>
  <c r="J207" i="4"/>
  <c r="BE207" i="4"/>
  <c r="BI206" i="4"/>
  <c r="BH206" i="4"/>
  <c r="BG206" i="4"/>
  <c r="BF206" i="4"/>
  <c r="T206" i="4"/>
  <c r="R206" i="4"/>
  <c r="P206" i="4"/>
  <c r="BK206" i="4"/>
  <c r="J206" i="4"/>
  <c r="BE206" i="4"/>
  <c r="BI205" i="4"/>
  <c r="BH205" i="4"/>
  <c r="BG205" i="4"/>
  <c r="BF205" i="4"/>
  <c r="T205" i="4"/>
  <c r="R205" i="4"/>
  <c r="P205" i="4"/>
  <c r="BK205" i="4"/>
  <c r="J205" i="4"/>
  <c r="BE205" i="4"/>
  <c r="BI203" i="4"/>
  <c r="BH203" i="4"/>
  <c r="BG203" i="4"/>
  <c r="BF203" i="4"/>
  <c r="T203" i="4"/>
  <c r="R203" i="4"/>
  <c r="P203" i="4"/>
  <c r="BK203" i="4"/>
  <c r="J203" i="4"/>
  <c r="BE203" i="4"/>
  <c r="BI200" i="4"/>
  <c r="BH200" i="4"/>
  <c r="BG200" i="4"/>
  <c r="BF200" i="4"/>
  <c r="T200" i="4"/>
  <c r="R200" i="4"/>
  <c r="P200" i="4"/>
  <c r="BK200" i="4"/>
  <c r="J200" i="4"/>
  <c r="BE200" i="4"/>
  <c r="BI195" i="4"/>
  <c r="BH195" i="4"/>
  <c r="BG195" i="4"/>
  <c r="BF195" i="4"/>
  <c r="T195" i="4"/>
  <c r="T194" i="4"/>
  <c r="R195" i="4"/>
  <c r="R194" i="4"/>
  <c r="P195" i="4"/>
  <c r="P194" i="4"/>
  <c r="BK195" i="4"/>
  <c r="BK194" i="4"/>
  <c r="J194" i="4" s="1"/>
  <c r="J63" i="4" s="1"/>
  <c r="J195" i="4"/>
  <c r="BE195" i="4" s="1"/>
  <c r="BI189" i="4"/>
  <c r="BH189" i="4"/>
  <c r="BG189" i="4"/>
  <c r="BF189" i="4"/>
  <c r="T189" i="4"/>
  <c r="R189" i="4"/>
  <c r="P189" i="4"/>
  <c r="BK189" i="4"/>
  <c r="BK184" i="4" s="1"/>
  <c r="J184" i="4" s="1"/>
  <c r="J62" i="4" s="1"/>
  <c r="J189" i="4"/>
  <c r="BE189" i="4"/>
  <c r="BI185" i="4"/>
  <c r="BH185" i="4"/>
  <c r="BG185" i="4"/>
  <c r="BF185" i="4"/>
  <c r="T185" i="4"/>
  <c r="T184" i="4"/>
  <c r="R185" i="4"/>
  <c r="R184" i="4"/>
  <c r="P185" i="4"/>
  <c r="P184" i="4"/>
  <c r="BK185" i="4"/>
  <c r="J185" i="4"/>
  <c r="BE185" i="4" s="1"/>
  <c r="BI181" i="4"/>
  <c r="BH181" i="4"/>
  <c r="BG181" i="4"/>
  <c r="BF181" i="4"/>
  <c r="T181" i="4"/>
  <c r="R181" i="4"/>
  <c r="P181" i="4"/>
  <c r="BK181" i="4"/>
  <c r="J181" i="4"/>
  <c r="BE181" i="4"/>
  <c r="BI177" i="4"/>
  <c r="BH177" i="4"/>
  <c r="BG177" i="4"/>
  <c r="BF177" i="4"/>
  <c r="T177" i="4"/>
  <c r="T176" i="4"/>
  <c r="R177" i="4"/>
  <c r="R176" i="4"/>
  <c r="P177" i="4"/>
  <c r="P176" i="4"/>
  <c r="BK177" i="4"/>
  <c r="BK176" i="4"/>
  <c r="J176" i="4" s="1"/>
  <c r="J177" i="4"/>
  <c r="BE177" i="4" s="1"/>
  <c r="J61" i="4"/>
  <c r="BI172" i="4"/>
  <c r="BH172" i="4"/>
  <c r="BG172" i="4"/>
  <c r="BF172" i="4"/>
  <c r="T172" i="4"/>
  <c r="R172" i="4"/>
  <c r="P172" i="4"/>
  <c r="BK172" i="4"/>
  <c r="J172" i="4"/>
  <c r="BE172" i="4"/>
  <c r="BI171" i="4"/>
  <c r="BH171" i="4"/>
  <c r="BG171" i="4"/>
  <c r="BF171" i="4"/>
  <c r="T171" i="4"/>
  <c r="R171" i="4"/>
  <c r="R156" i="4" s="1"/>
  <c r="P171" i="4"/>
  <c r="BK171" i="4"/>
  <c r="J171" i="4"/>
  <c r="BE171" i="4"/>
  <c r="BI167" i="4"/>
  <c r="BH167" i="4"/>
  <c r="BG167" i="4"/>
  <c r="BF167" i="4"/>
  <c r="T167" i="4"/>
  <c r="R167" i="4"/>
  <c r="P167" i="4"/>
  <c r="BK167" i="4"/>
  <c r="BK156" i="4" s="1"/>
  <c r="J156" i="4" s="1"/>
  <c r="J60" i="4" s="1"/>
  <c r="J167" i="4"/>
  <c r="BE167" i="4"/>
  <c r="BI157" i="4"/>
  <c r="BH157" i="4"/>
  <c r="BG157" i="4"/>
  <c r="BF157" i="4"/>
  <c r="T157" i="4"/>
  <c r="T156" i="4"/>
  <c r="R157" i="4"/>
  <c r="P157" i="4"/>
  <c r="P156" i="4"/>
  <c r="BK157" i="4"/>
  <c r="J157" i="4"/>
  <c r="BE157" i="4" s="1"/>
  <c r="BI152" i="4"/>
  <c r="BH152" i="4"/>
  <c r="BG152" i="4"/>
  <c r="BF152" i="4"/>
  <c r="T152" i="4"/>
  <c r="T151" i="4"/>
  <c r="R152" i="4"/>
  <c r="R151" i="4"/>
  <c r="P152" i="4"/>
  <c r="P151" i="4"/>
  <c r="BK152" i="4"/>
  <c r="BK151" i="4"/>
  <c r="J151" i="4" s="1"/>
  <c r="J59" i="4" s="1"/>
  <c r="J152" i="4"/>
  <c r="BE152" i="4" s="1"/>
  <c r="BI149" i="4"/>
  <c r="BH149" i="4"/>
  <c r="BG149" i="4"/>
  <c r="BF149" i="4"/>
  <c r="T149" i="4"/>
  <c r="R149" i="4"/>
  <c r="P149" i="4"/>
  <c r="BK149" i="4"/>
  <c r="J149" i="4"/>
  <c r="BE149" i="4"/>
  <c r="BI145" i="4"/>
  <c r="BH145" i="4"/>
  <c r="BG145" i="4"/>
  <c r="BF145" i="4"/>
  <c r="T145" i="4"/>
  <c r="R145" i="4"/>
  <c r="P145" i="4"/>
  <c r="BK145" i="4"/>
  <c r="J145" i="4"/>
  <c r="BE145" i="4"/>
  <c r="BI144" i="4"/>
  <c r="BH144" i="4"/>
  <c r="BG144" i="4"/>
  <c r="BF144" i="4"/>
  <c r="T144" i="4"/>
  <c r="R144" i="4"/>
  <c r="P144" i="4"/>
  <c r="BK144" i="4"/>
  <c r="J144" i="4"/>
  <c r="BE144" i="4"/>
  <c r="BI143" i="4"/>
  <c r="BH143" i="4"/>
  <c r="BG143" i="4"/>
  <c r="BF143" i="4"/>
  <c r="T143" i="4"/>
  <c r="R143" i="4"/>
  <c r="P143" i="4"/>
  <c r="BK143" i="4"/>
  <c r="J143" i="4"/>
  <c r="BE143" i="4"/>
  <c r="BI140" i="4"/>
  <c r="BH140" i="4"/>
  <c r="BG140" i="4"/>
  <c r="BF140" i="4"/>
  <c r="T140" i="4"/>
  <c r="R140" i="4"/>
  <c r="P140" i="4"/>
  <c r="BK140" i="4"/>
  <c r="J140" i="4"/>
  <c r="BE140" i="4"/>
  <c r="BI137" i="4"/>
  <c r="BH137" i="4"/>
  <c r="BG137" i="4"/>
  <c r="BF137" i="4"/>
  <c r="T137" i="4"/>
  <c r="R137" i="4"/>
  <c r="P137" i="4"/>
  <c r="BK137" i="4"/>
  <c r="J137" i="4"/>
  <c r="BE137" i="4"/>
  <c r="BI134" i="4"/>
  <c r="BH134" i="4"/>
  <c r="BG134" i="4"/>
  <c r="BF134" i="4"/>
  <c r="T134" i="4"/>
  <c r="R134" i="4"/>
  <c r="P134" i="4"/>
  <c r="BK134" i="4"/>
  <c r="J134" i="4"/>
  <c r="BE134" i="4"/>
  <c r="BI131" i="4"/>
  <c r="BH131" i="4"/>
  <c r="BG131" i="4"/>
  <c r="BF131" i="4"/>
  <c r="T131" i="4"/>
  <c r="R131" i="4"/>
  <c r="P131" i="4"/>
  <c r="BK131" i="4"/>
  <c r="J131" i="4"/>
  <c r="BE131" i="4"/>
  <c r="BI128" i="4"/>
  <c r="BH128" i="4"/>
  <c r="BG128" i="4"/>
  <c r="BF128" i="4"/>
  <c r="T128" i="4"/>
  <c r="R128" i="4"/>
  <c r="P128" i="4"/>
  <c r="BK128" i="4"/>
  <c r="J128" i="4"/>
  <c r="BE128" i="4"/>
  <c r="BI125" i="4"/>
  <c r="BH125" i="4"/>
  <c r="BG125" i="4"/>
  <c r="BF125" i="4"/>
  <c r="T125" i="4"/>
  <c r="R125" i="4"/>
  <c r="P125" i="4"/>
  <c r="BK125" i="4"/>
  <c r="J125" i="4"/>
  <c r="BE125" i="4"/>
  <c r="BI122" i="4"/>
  <c r="BH122" i="4"/>
  <c r="BG122" i="4"/>
  <c r="BF122" i="4"/>
  <c r="T122" i="4"/>
  <c r="R122" i="4"/>
  <c r="P122" i="4"/>
  <c r="BK122" i="4"/>
  <c r="J122" i="4"/>
  <c r="BE122" i="4"/>
  <c r="BI119" i="4"/>
  <c r="BH119" i="4"/>
  <c r="BG119" i="4"/>
  <c r="BF119" i="4"/>
  <c r="T119" i="4"/>
  <c r="R119" i="4"/>
  <c r="P119" i="4"/>
  <c r="BK119" i="4"/>
  <c r="J119" i="4"/>
  <c r="BE119" i="4"/>
  <c r="BI116" i="4"/>
  <c r="BH116" i="4"/>
  <c r="BG116" i="4"/>
  <c r="BF116" i="4"/>
  <c r="T116" i="4"/>
  <c r="R116" i="4"/>
  <c r="P116" i="4"/>
  <c r="BK116" i="4"/>
  <c r="J116" i="4"/>
  <c r="BE116" i="4"/>
  <c r="BI112" i="4"/>
  <c r="BH112" i="4"/>
  <c r="BG112" i="4"/>
  <c r="BF112" i="4"/>
  <c r="T112" i="4"/>
  <c r="R112" i="4"/>
  <c r="P112" i="4"/>
  <c r="BK112" i="4"/>
  <c r="J112" i="4"/>
  <c r="BE112" i="4"/>
  <c r="BI109" i="4"/>
  <c r="BH109" i="4"/>
  <c r="BG109" i="4"/>
  <c r="BF109" i="4"/>
  <c r="T109" i="4"/>
  <c r="R109" i="4"/>
  <c r="R90" i="4" s="1"/>
  <c r="P109" i="4"/>
  <c r="BK109" i="4"/>
  <c r="J109" i="4"/>
  <c r="BE109" i="4"/>
  <c r="BI102" i="4"/>
  <c r="BH102" i="4"/>
  <c r="BG102" i="4"/>
  <c r="BF102" i="4"/>
  <c r="T102" i="4"/>
  <c r="R102" i="4"/>
  <c r="P102" i="4"/>
  <c r="BK102" i="4"/>
  <c r="J102" i="4"/>
  <c r="BE102" i="4"/>
  <c r="BI91" i="4"/>
  <c r="F34" i="4"/>
  <c r="BD54" i="1" s="1"/>
  <c r="BH91" i="4"/>
  <c r="F33" i="4" s="1"/>
  <c r="BC54" i="1" s="1"/>
  <c r="BG91" i="4"/>
  <c r="F32" i="4"/>
  <c r="BB54" i="1" s="1"/>
  <c r="BF91" i="4"/>
  <c r="T91" i="4"/>
  <c r="T90" i="4"/>
  <c r="R91" i="4"/>
  <c r="P91" i="4"/>
  <c r="P90" i="4"/>
  <c r="P89" i="4" s="1"/>
  <c r="P88" i="4" s="1"/>
  <c r="AU54" i="1" s="1"/>
  <c r="BK91" i="4"/>
  <c r="J91" i="4"/>
  <c r="BE91" i="4" s="1"/>
  <c r="F30" i="4" s="1"/>
  <c r="AZ54" i="1" s="1"/>
  <c r="J84" i="4"/>
  <c r="F84" i="4"/>
  <c r="F82" i="4"/>
  <c r="E80" i="4"/>
  <c r="J51" i="4"/>
  <c r="F51" i="4"/>
  <c r="F49" i="4"/>
  <c r="E47" i="4"/>
  <c r="J18" i="4"/>
  <c r="E18" i="4"/>
  <c r="F85" i="4" s="1"/>
  <c r="F52" i="4"/>
  <c r="J17" i="4"/>
  <c r="J12" i="4"/>
  <c r="J82" i="4" s="1"/>
  <c r="J49" i="4"/>
  <c r="E7" i="4"/>
  <c r="E45" i="4" s="1"/>
  <c r="E78" i="4"/>
  <c r="AY53" i="1"/>
  <c r="AX53" i="1"/>
  <c r="BI174" i="3"/>
  <c r="BH174" i="3"/>
  <c r="BG174" i="3"/>
  <c r="BF174" i="3"/>
  <c r="T174" i="3"/>
  <c r="T173" i="3" s="1"/>
  <c r="R174" i="3"/>
  <c r="R173" i="3" s="1"/>
  <c r="P174" i="3"/>
  <c r="P173" i="3" s="1"/>
  <c r="BK174" i="3"/>
  <c r="BK173" i="3" s="1"/>
  <c r="J173" i="3" s="1"/>
  <c r="J61" i="3" s="1"/>
  <c r="J174" i="3"/>
  <c r="BE174" i="3"/>
  <c r="BI170" i="3"/>
  <c r="BH170" i="3"/>
  <c r="BG170" i="3"/>
  <c r="BF170" i="3"/>
  <c r="T170" i="3"/>
  <c r="R170" i="3"/>
  <c r="P170" i="3"/>
  <c r="BK170" i="3"/>
  <c r="J170" i="3"/>
  <c r="BE170" i="3" s="1"/>
  <c r="BI169" i="3"/>
  <c r="BH169" i="3"/>
  <c r="BG169" i="3"/>
  <c r="BF169" i="3"/>
  <c r="T169" i="3"/>
  <c r="R169" i="3"/>
  <c r="P169" i="3"/>
  <c r="BK169" i="3"/>
  <c r="J169" i="3"/>
  <c r="BE169" i="3" s="1"/>
  <c r="BI168" i="3"/>
  <c r="BH168" i="3"/>
  <c r="BG168" i="3"/>
  <c r="BF168" i="3"/>
  <c r="T168" i="3"/>
  <c r="R168" i="3"/>
  <c r="P168" i="3"/>
  <c r="BK168" i="3"/>
  <c r="J168" i="3"/>
  <c r="BE168" i="3" s="1"/>
  <c r="BI164" i="3"/>
  <c r="BH164" i="3"/>
  <c r="BG164" i="3"/>
  <c r="BF164" i="3"/>
  <c r="T164" i="3"/>
  <c r="R164" i="3"/>
  <c r="P164" i="3"/>
  <c r="BK164" i="3"/>
  <c r="J164" i="3"/>
  <c r="BE164" i="3" s="1"/>
  <c r="BI161" i="3"/>
  <c r="BH161" i="3"/>
  <c r="BG161" i="3"/>
  <c r="BF161" i="3"/>
  <c r="T161" i="3"/>
  <c r="R161" i="3"/>
  <c r="P161" i="3"/>
  <c r="BK161" i="3"/>
  <c r="J161" i="3"/>
  <c r="BE161" i="3" s="1"/>
  <c r="BI160" i="3"/>
  <c r="BH160" i="3"/>
  <c r="BG160" i="3"/>
  <c r="BF160" i="3"/>
  <c r="T160" i="3"/>
  <c r="R160" i="3"/>
  <c r="P160" i="3"/>
  <c r="BK160" i="3"/>
  <c r="J160" i="3"/>
  <c r="BE160" i="3" s="1"/>
  <c r="BI159" i="3"/>
  <c r="BH159" i="3"/>
  <c r="BG159" i="3"/>
  <c r="BF159" i="3"/>
  <c r="T159" i="3"/>
  <c r="R159" i="3"/>
  <c r="P159" i="3"/>
  <c r="BK159" i="3"/>
  <c r="J159" i="3"/>
  <c r="BE159" i="3" s="1"/>
  <c r="BI158" i="3"/>
  <c r="BH158" i="3"/>
  <c r="BG158" i="3"/>
  <c r="BF158" i="3"/>
  <c r="T158" i="3"/>
  <c r="R158" i="3"/>
  <c r="P158" i="3"/>
  <c r="BK158" i="3"/>
  <c r="J158" i="3"/>
  <c r="BE158" i="3" s="1"/>
  <c r="BI157" i="3"/>
  <c r="BH157" i="3"/>
  <c r="BG157" i="3"/>
  <c r="BF157" i="3"/>
  <c r="T157" i="3"/>
  <c r="R157" i="3"/>
  <c r="P157" i="3"/>
  <c r="BK157" i="3"/>
  <c r="J157" i="3"/>
  <c r="BE157" i="3" s="1"/>
  <c r="BI156" i="3"/>
  <c r="BH156" i="3"/>
  <c r="BG156" i="3"/>
  <c r="BF156" i="3"/>
  <c r="T156" i="3"/>
  <c r="R156" i="3"/>
  <c r="P156" i="3"/>
  <c r="BK156" i="3"/>
  <c r="J156" i="3"/>
  <c r="BE156" i="3" s="1"/>
  <c r="BI152" i="3"/>
  <c r="BH152" i="3"/>
  <c r="BG152" i="3"/>
  <c r="BF152" i="3"/>
  <c r="T152" i="3"/>
  <c r="R152" i="3"/>
  <c r="P152" i="3"/>
  <c r="BK152" i="3"/>
  <c r="J152" i="3"/>
  <c r="BE152" i="3" s="1"/>
  <c r="BI151" i="3"/>
  <c r="BH151" i="3"/>
  <c r="BG151" i="3"/>
  <c r="BF151" i="3"/>
  <c r="T151" i="3"/>
  <c r="R151" i="3"/>
  <c r="P151" i="3"/>
  <c r="BK151" i="3"/>
  <c r="J151" i="3"/>
  <c r="BE151" i="3" s="1"/>
  <c r="BI147" i="3"/>
  <c r="BH147" i="3"/>
  <c r="BG147" i="3"/>
  <c r="BF147" i="3"/>
  <c r="T147" i="3"/>
  <c r="R147" i="3"/>
  <c r="P147" i="3"/>
  <c r="BK147" i="3"/>
  <c r="J147" i="3"/>
  <c r="BE147" i="3" s="1"/>
  <c r="BI146" i="3"/>
  <c r="BH146" i="3"/>
  <c r="BG146" i="3"/>
  <c r="BF146" i="3"/>
  <c r="T146" i="3"/>
  <c r="R146" i="3"/>
  <c r="R145" i="3" s="1"/>
  <c r="P146" i="3"/>
  <c r="BK146" i="3"/>
  <c r="BK145" i="3" s="1"/>
  <c r="J145" i="3" s="1"/>
  <c r="J60" i="3" s="1"/>
  <c r="J146" i="3"/>
  <c r="BE146" i="3"/>
  <c r="BI143" i="3"/>
  <c r="BH143" i="3"/>
  <c r="BG143" i="3"/>
  <c r="BF143" i="3"/>
  <c r="T143" i="3"/>
  <c r="R143" i="3"/>
  <c r="P143" i="3"/>
  <c r="BK143" i="3"/>
  <c r="J143" i="3"/>
  <c r="BE143" i="3" s="1"/>
  <c r="BI139" i="3"/>
  <c r="BH139" i="3"/>
  <c r="BG139" i="3"/>
  <c r="BF139" i="3"/>
  <c r="T139" i="3"/>
  <c r="R139" i="3"/>
  <c r="P139" i="3"/>
  <c r="BK139" i="3"/>
  <c r="J139" i="3"/>
  <c r="BE139" i="3" s="1"/>
  <c r="BI137" i="3"/>
  <c r="BH137" i="3"/>
  <c r="BG137" i="3"/>
  <c r="BF137" i="3"/>
  <c r="T137" i="3"/>
  <c r="R137" i="3"/>
  <c r="P137" i="3"/>
  <c r="BK137" i="3"/>
  <c r="J137" i="3"/>
  <c r="BE137" i="3" s="1"/>
  <c r="BI133" i="3"/>
  <c r="BH133" i="3"/>
  <c r="BG133" i="3"/>
  <c r="BF133" i="3"/>
  <c r="T133" i="3"/>
  <c r="R133" i="3"/>
  <c r="P133" i="3"/>
  <c r="BK133" i="3"/>
  <c r="J133" i="3"/>
  <c r="BE133" i="3" s="1"/>
  <c r="BI130" i="3"/>
  <c r="BH130" i="3"/>
  <c r="BG130" i="3"/>
  <c r="BF130" i="3"/>
  <c r="T130" i="3"/>
  <c r="R130" i="3"/>
  <c r="P130" i="3"/>
  <c r="BK130" i="3"/>
  <c r="J130" i="3"/>
  <c r="BE130" i="3" s="1"/>
  <c r="BI126" i="3"/>
  <c r="BH126" i="3"/>
  <c r="BG126" i="3"/>
  <c r="BF126" i="3"/>
  <c r="T126" i="3"/>
  <c r="R126" i="3"/>
  <c r="P126" i="3"/>
  <c r="BK126" i="3"/>
  <c r="J126" i="3"/>
  <c r="BE126" i="3" s="1"/>
  <c r="BI121" i="3"/>
  <c r="BH121" i="3"/>
  <c r="BG121" i="3"/>
  <c r="BF121" i="3"/>
  <c r="T121" i="3"/>
  <c r="R121" i="3"/>
  <c r="P121" i="3"/>
  <c r="BK121" i="3"/>
  <c r="J121" i="3"/>
  <c r="BE121" i="3" s="1"/>
  <c r="BI117" i="3"/>
  <c r="BH117" i="3"/>
  <c r="BG117" i="3"/>
  <c r="BF117" i="3"/>
  <c r="T117" i="3"/>
  <c r="R117" i="3"/>
  <c r="P117" i="3"/>
  <c r="BK117" i="3"/>
  <c r="J117" i="3"/>
  <c r="BE117" i="3" s="1"/>
  <c r="BI113" i="3"/>
  <c r="BH113" i="3"/>
  <c r="BG113" i="3"/>
  <c r="BF113" i="3"/>
  <c r="T113" i="3"/>
  <c r="R113" i="3"/>
  <c r="P113" i="3"/>
  <c r="BK113" i="3"/>
  <c r="J113" i="3"/>
  <c r="BE113" i="3" s="1"/>
  <c r="BI109" i="3"/>
  <c r="BH109" i="3"/>
  <c r="BG109" i="3"/>
  <c r="BF109" i="3"/>
  <c r="T109" i="3"/>
  <c r="R109" i="3"/>
  <c r="P109" i="3"/>
  <c r="BK109" i="3"/>
  <c r="J109" i="3"/>
  <c r="BE109" i="3" s="1"/>
  <c r="BI105" i="3"/>
  <c r="BH105" i="3"/>
  <c r="BG105" i="3"/>
  <c r="BF105" i="3"/>
  <c r="T105" i="3"/>
  <c r="R105" i="3"/>
  <c r="R104" i="3" s="1"/>
  <c r="P105" i="3"/>
  <c r="P104" i="3" s="1"/>
  <c r="BK105" i="3"/>
  <c r="BK104" i="3" s="1"/>
  <c r="J104" i="3" s="1"/>
  <c r="J59" i="3" s="1"/>
  <c r="J105" i="3"/>
  <c r="BE105" i="3"/>
  <c r="BI100" i="3"/>
  <c r="BH100" i="3"/>
  <c r="BG100" i="3"/>
  <c r="BF100" i="3"/>
  <c r="T100" i="3"/>
  <c r="R100" i="3"/>
  <c r="P100" i="3"/>
  <c r="BK100" i="3"/>
  <c r="J100" i="3"/>
  <c r="BE100" i="3" s="1"/>
  <c r="BI97" i="3"/>
  <c r="BH97" i="3"/>
  <c r="BG97" i="3"/>
  <c r="BF97" i="3"/>
  <c r="T97" i="3"/>
  <c r="R97" i="3"/>
  <c r="P97" i="3"/>
  <c r="BK97" i="3"/>
  <c r="J97" i="3"/>
  <c r="BE97" i="3" s="1"/>
  <c r="BI96" i="3"/>
  <c r="BH96" i="3"/>
  <c r="BG96" i="3"/>
  <c r="BF96" i="3"/>
  <c r="T96" i="3"/>
  <c r="R96" i="3"/>
  <c r="P96" i="3"/>
  <c r="BK96" i="3"/>
  <c r="J96" i="3"/>
  <c r="BE96" i="3" s="1"/>
  <c r="BI93" i="3"/>
  <c r="BH93" i="3"/>
  <c r="BG93" i="3"/>
  <c r="BF93" i="3"/>
  <c r="T93" i="3"/>
  <c r="R93" i="3"/>
  <c r="P93" i="3"/>
  <c r="BK93" i="3"/>
  <c r="J93" i="3"/>
  <c r="BE93" i="3" s="1"/>
  <c r="BI92" i="3"/>
  <c r="BH92" i="3"/>
  <c r="BG92" i="3"/>
  <c r="BF92" i="3"/>
  <c r="T92" i="3"/>
  <c r="R92" i="3"/>
  <c r="P92" i="3"/>
  <c r="BK92" i="3"/>
  <c r="J92" i="3"/>
  <c r="BE92" i="3" s="1"/>
  <c r="BI89" i="3"/>
  <c r="BH89" i="3"/>
  <c r="BG89" i="3"/>
  <c r="BF89" i="3"/>
  <c r="T89" i="3"/>
  <c r="R89" i="3"/>
  <c r="P89" i="3"/>
  <c r="BK89" i="3"/>
  <c r="J89" i="3"/>
  <c r="BE89" i="3" s="1"/>
  <c r="BI84" i="3"/>
  <c r="BH84" i="3"/>
  <c r="F33" i="3"/>
  <c r="BC53" i="1" s="1"/>
  <c r="BG84" i="3"/>
  <c r="BF84" i="3"/>
  <c r="J31" i="3"/>
  <c r="AW53" i="1" s="1"/>
  <c r="F31" i="3"/>
  <c r="BA53" i="1" s="1"/>
  <c r="T84" i="3"/>
  <c r="T83" i="3" s="1"/>
  <c r="R84" i="3"/>
  <c r="R83" i="3" s="1"/>
  <c r="R82" i="3" s="1"/>
  <c r="R81" i="3" s="1"/>
  <c r="P84" i="3"/>
  <c r="BK84" i="3"/>
  <c r="BK83" i="3"/>
  <c r="J83" i="3" s="1"/>
  <c r="BK82" i="3"/>
  <c r="J82" i="3" s="1"/>
  <c r="J57" i="3" s="1"/>
  <c r="J84" i="3"/>
  <c r="BE84" i="3"/>
  <c r="F30" i="3" s="1"/>
  <c r="AZ53" i="1" s="1"/>
  <c r="J30" i="3"/>
  <c r="AV53" i="1" s="1"/>
  <c r="AT53" i="1" s="1"/>
  <c r="J58" i="3"/>
  <c r="J77" i="3"/>
  <c r="F77" i="3"/>
  <c r="F75" i="3"/>
  <c r="E73" i="3"/>
  <c r="J51" i="3"/>
  <c r="F51" i="3"/>
  <c r="F49" i="3"/>
  <c r="E47" i="3"/>
  <c r="J18" i="3"/>
  <c r="E18" i="3"/>
  <c r="F78" i="3" s="1"/>
  <c r="J17" i="3"/>
  <c r="J12" i="3"/>
  <c r="J75" i="3" s="1"/>
  <c r="E7" i="3"/>
  <c r="E45" i="3" s="1"/>
  <c r="E71" i="3"/>
  <c r="AY52" i="1"/>
  <c r="AX52" i="1"/>
  <c r="BI366" i="2"/>
  <c r="BH366" i="2"/>
  <c r="BG366" i="2"/>
  <c r="BF366" i="2"/>
  <c r="T366" i="2"/>
  <c r="T365" i="2" s="1"/>
  <c r="R366" i="2"/>
  <c r="R365" i="2"/>
  <c r="P366" i="2"/>
  <c r="P365" i="2" s="1"/>
  <c r="BK366" i="2"/>
  <c r="BK365" i="2"/>
  <c r="J365" i="2"/>
  <c r="J64" i="2" s="1"/>
  <c r="J366" i="2"/>
  <c r="BE366" i="2" s="1"/>
  <c r="BI360" i="2"/>
  <c r="BH360" i="2"/>
  <c r="BG360" i="2"/>
  <c r="BF360" i="2"/>
  <c r="T360" i="2"/>
  <c r="R360" i="2"/>
  <c r="P360" i="2"/>
  <c r="BK360" i="2"/>
  <c r="J360" i="2"/>
  <c r="BE360" i="2" s="1"/>
  <c r="BI351" i="2"/>
  <c r="BH351" i="2"/>
  <c r="BG351" i="2"/>
  <c r="BF351" i="2"/>
  <c r="T351" i="2"/>
  <c r="R351" i="2"/>
  <c r="P351" i="2"/>
  <c r="BK351" i="2"/>
  <c r="J351" i="2"/>
  <c r="BE351" i="2"/>
  <c r="BI347" i="2"/>
  <c r="BH347" i="2"/>
  <c r="BG347" i="2"/>
  <c r="BF347" i="2"/>
  <c r="T347" i="2"/>
  <c r="R347" i="2"/>
  <c r="P347" i="2"/>
  <c r="BK347" i="2"/>
  <c r="J347" i="2"/>
  <c r="BE347" i="2" s="1"/>
  <c r="BI340" i="2"/>
  <c r="BH340" i="2"/>
  <c r="BG340" i="2"/>
  <c r="BF340" i="2"/>
  <c r="T340" i="2"/>
  <c r="R340" i="2"/>
  <c r="P340" i="2"/>
  <c r="BK340" i="2"/>
  <c r="J340" i="2"/>
  <c r="BE340" i="2"/>
  <c r="BI336" i="2"/>
  <c r="BH336" i="2"/>
  <c r="BG336" i="2"/>
  <c r="BF336" i="2"/>
  <c r="T336" i="2"/>
  <c r="R336" i="2"/>
  <c r="P336" i="2"/>
  <c r="BK336" i="2"/>
  <c r="J336" i="2"/>
  <c r="BE336" i="2" s="1"/>
  <c r="BI333" i="2"/>
  <c r="BH333" i="2"/>
  <c r="BG333" i="2"/>
  <c r="BF333" i="2"/>
  <c r="T333" i="2"/>
  <c r="R333" i="2"/>
  <c r="P333" i="2"/>
  <c r="BK333" i="2"/>
  <c r="J333" i="2"/>
  <c r="BE333" i="2"/>
  <c r="BI332" i="2"/>
  <c r="BH332" i="2"/>
  <c r="BG332" i="2"/>
  <c r="BF332" i="2"/>
  <c r="T332" i="2"/>
  <c r="R332" i="2"/>
  <c r="P332" i="2"/>
  <c r="BK332" i="2"/>
  <c r="J332" i="2"/>
  <c r="BE332" i="2" s="1"/>
  <c r="BI328" i="2"/>
  <c r="BH328" i="2"/>
  <c r="BG328" i="2"/>
  <c r="BF328" i="2"/>
  <c r="T328" i="2"/>
  <c r="R328" i="2"/>
  <c r="P328" i="2"/>
  <c r="BK328" i="2"/>
  <c r="J328" i="2"/>
  <c r="BE328" i="2"/>
  <c r="BI318" i="2"/>
  <c r="BH318" i="2"/>
  <c r="BG318" i="2"/>
  <c r="BF318" i="2"/>
  <c r="T318" i="2"/>
  <c r="R318" i="2"/>
  <c r="P318" i="2"/>
  <c r="BK318" i="2"/>
  <c r="J318" i="2"/>
  <c r="BE318" i="2" s="1"/>
  <c r="BI314" i="2"/>
  <c r="BH314" i="2"/>
  <c r="BG314" i="2"/>
  <c r="BF314" i="2"/>
  <c r="T314" i="2"/>
  <c r="R314" i="2"/>
  <c r="P314" i="2"/>
  <c r="BK314" i="2"/>
  <c r="J314" i="2"/>
  <c r="BE314" i="2"/>
  <c r="BI307" i="2"/>
  <c r="BH307" i="2"/>
  <c r="BG307" i="2"/>
  <c r="BF307" i="2"/>
  <c r="T307" i="2"/>
  <c r="T306" i="2" s="1"/>
  <c r="R307" i="2"/>
  <c r="R306" i="2"/>
  <c r="P307" i="2"/>
  <c r="P306" i="2" s="1"/>
  <c r="BK307" i="2"/>
  <c r="BK306" i="2"/>
  <c r="J306" i="2"/>
  <c r="J63" i="2" s="1"/>
  <c r="J307" i="2"/>
  <c r="BE307" i="2" s="1"/>
  <c r="BI302" i="2"/>
  <c r="BH302" i="2"/>
  <c r="BG302" i="2"/>
  <c r="BF302" i="2"/>
  <c r="T302" i="2"/>
  <c r="R302" i="2"/>
  <c r="P302" i="2"/>
  <c r="BK302" i="2"/>
  <c r="J302" i="2"/>
  <c r="BE302" i="2" s="1"/>
  <c r="BI297" i="2"/>
  <c r="BH297" i="2"/>
  <c r="BG297" i="2"/>
  <c r="BF297" i="2"/>
  <c r="T297" i="2"/>
  <c r="R297" i="2"/>
  <c r="P297" i="2"/>
  <c r="BK297" i="2"/>
  <c r="J297" i="2"/>
  <c r="BE297" i="2"/>
  <c r="BI292" i="2"/>
  <c r="BH292" i="2"/>
  <c r="BG292" i="2"/>
  <c r="BF292" i="2"/>
  <c r="T292" i="2"/>
  <c r="R292" i="2"/>
  <c r="P292" i="2"/>
  <c r="BK292" i="2"/>
  <c r="J292" i="2"/>
  <c r="BE292" i="2" s="1"/>
  <c r="BI288" i="2"/>
  <c r="BH288" i="2"/>
  <c r="BG288" i="2"/>
  <c r="BF288" i="2"/>
  <c r="T288" i="2"/>
  <c r="R288" i="2"/>
  <c r="P288" i="2"/>
  <c r="BK288" i="2"/>
  <c r="J288" i="2"/>
  <c r="BE288" i="2"/>
  <c r="BI283" i="2"/>
  <c r="BH283" i="2"/>
  <c r="BG283" i="2"/>
  <c r="BF283" i="2"/>
  <c r="T283" i="2"/>
  <c r="R283" i="2"/>
  <c r="P283" i="2"/>
  <c r="BK283" i="2"/>
  <c r="J283" i="2"/>
  <c r="BE283" i="2" s="1"/>
  <c r="BI279" i="2"/>
  <c r="BH279" i="2"/>
  <c r="BG279" i="2"/>
  <c r="BF279" i="2"/>
  <c r="T279" i="2"/>
  <c r="R279" i="2"/>
  <c r="P279" i="2"/>
  <c r="BK279" i="2"/>
  <c r="J279" i="2"/>
  <c r="BE279" i="2"/>
  <c r="BI275" i="2"/>
  <c r="BH275" i="2"/>
  <c r="BG275" i="2"/>
  <c r="BF275" i="2"/>
  <c r="T275" i="2"/>
  <c r="R275" i="2"/>
  <c r="P275" i="2"/>
  <c r="BK275" i="2"/>
  <c r="J275" i="2"/>
  <c r="BE275" i="2" s="1"/>
  <c r="BI272" i="2"/>
  <c r="BH272" i="2"/>
  <c r="BG272" i="2"/>
  <c r="BF272" i="2"/>
  <c r="T272" i="2"/>
  <c r="R272" i="2"/>
  <c r="P272" i="2"/>
  <c r="BK272" i="2"/>
  <c r="J272" i="2"/>
  <c r="BE272" i="2"/>
  <c r="BI270" i="2"/>
  <c r="BH270" i="2"/>
  <c r="BG270" i="2"/>
  <c r="BF270" i="2"/>
  <c r="T270" i="2"/>
  <c r="R270" i="2"/>
  <c r="P270" i="2"/>
  <c r="BK270" i="2"/>
  <c r="J270" i="2"/>
  <c r="BE270" i="2" s="1"/>
  <c r="BI266" i="2"/>
  <c r="BH266" i="2"/>
  <c r="BG266" i="2"/>
  <c r="BF266" i="2"/>
  <c r="T266" i="2"/>
  <c r="R266" i="2"/>
  <c r="P266" i="2"/>
  <c r="BK266" i="2"/>
  <c r="J266" i="2"/>
  <c r="BE266" i="2"/>
  <c r="BI262" i="2"/>
  <c r="BH262" i="2"/>
  <c r="BG262" i="2"/>
  <c r="BF262" i="2"/>
  <c r="T262" i="2"/>
  <c r="R262" i="2"/>
  <c r="P262" i="2"/>
  <c r="BK262" i="2"/>
  <c r="J262" i="2"/>
  <c r="BE262" i="2" s="1"/>
  <c r="BI258" i="2"/>
  <c r="BH258" i="2"/>
  <c r="BG258" i="2"/>
  <c r="BF258" i="2"/>
  <c r="T258" i="2"/>
  <c r="R258" i="2"/>
  <c r="P258" i="2"/>
  <c r="BK258" i="2"/>
  <c r="J258" i="2"/>
  <c r="BE258" i="2"/>
  <c r="BI254" i="2"/>
  <c r="BH254" i="2"/>
  <c r="BG254" i="2"/>
  <c r="BF254" i="2"/>
  <c r="T254" i="2"/>
  <c r="T253" i="2" s="1"/>
  <c r="R254" i="2"/>
  <c r="R253" i="2"/>
  <c r="P254" i="2"/>
  <c r="P253" i="2" s="1"/>
  <c r="BK254" i="2"/>
  <c r="BK253" i="2"/>
  <c r="J253" i="2"/>
  <c r="J62" i="2" s="1"/>
  <c r="J254" i="2"/>
  <c r="BE254" i="2" s="1"/>
  <c r="BI248" i="2"/>
  <c r="BH248" i="2"/>
  <c r="BG248" i="2"/>
  <c r="BF248" i="2"/>
  <c r="T248" i="2"/>
  <c r="T242" i="2" s="1"/>
  <c r="R248" i="2"/>
  <c r="P248" i="2"/>
  <c r="BK248" i="2"/>
  <c r="J248" i="2"/>
  <c r="BE248" i="2" s="1"/>
  <c r="BI243" i="2"/>
  <c r="BH243" i="2"/>
  <c r="BG243" i="2"/>
  <c r="BF243" i="2"/>
  <c r="T243" i="2"/>
  <c r="R243" i="2"/>
  <c r="R242" i="2" s="1"/>
  <c r="P243" i="2"/>
  <c r="P242" i="2"/>
  <c r="BK243" i="2"/>
  <c r="BK242" i="2" s="1"/>
  <c r="J242" i="2" s="1"/>
  <c r="J61" i="2" s="1"/>
  <c r="J243" i="2"/>
  <c r="BE243" i="2"/>
  <c r="BI235" i="2"/>
  <c r="BH235" i="2"/>
  <c r="BG235" i="2"/>
  <c r="BF235" i="2"/>
  <c r="T235" i="2"/>
  <c r="R235" i="2"/>
  <c r="P235" i="2"/>
  <c r="BK235" i="2"/>
  <c r="J235" i="2"/>
  <c r="BE235" i="2"/>
  <c r="BI230" i="2"/>
  <c r="BH230" i="2"/>
  <c r="BG230" i="2"/>
  <c r="BF230" i="2"/>
  <c r="T230" i="2"/>
  <c r="R230" i="2"/>
  <c r="P230" i="2"/>
  <c r="BK230" i="2"/>
  <c r="J230" i="2"/>
  <c r="BE230" i="2" s="1"/>
  <c r="BI227" i="2"/>
  <c r="BH227" i="2"/>
  <c r="BG227" i="2"/>
  <c r="BF227" i="2"/>
  <c r="T227" i="2"/>
  <c r="R227" i="2"/>
  <c r="P227" i="2"/>
  <c r="BK227" i="2"/>
  <c r="J227" i="2"/>
  <c r="BE227" i="2"/>
  <c r="BI223" i="2"/>
  <c r="BH223" i="2"/>
  <c r="BG223" i="2"/>
  <c r="BF223" i="2"/>
  <c r="T223" i="2"/>
  <c r="R223" i="2"/>
  <c r="P223" i="2"/>
  <c r="BK223" i="2"/>
  <c r="J223" i="2"/>
  <c r="BE223" i="2" s="1"/>
  <c r="BI219" i="2"/>
  <c r="BH219" i="2"/>
  <c r="BG219" i="2"/>
  <c r="BF219" i="2"/>
  <c r="T219" i="2"/>
  <c r="R219" i="2"/>
  <c r="P219" i="2"/>
  <c r="BK219" i="2"/>
  <c r="J219" i="2"/>
  <c r="BE219" i="2"/>
  <c r="BI215" i="2"/>
  <c r="BH215" i="2"/>
  <c r="BG215" i="2"/>
  <c r="BF215" i="2"/>
  <c r="T215" i="2"/>
  <c r="R215" i="2"/>
  <c r="P215" i="2"/>
  <c r="BK215" i="2"/>
  <c r="J215" i="2"/>
  <c r="BE215" i="2" s="1"/>
  <c r="BI211" i="2"/>
  <c r="BH211" i="2"/>
  <c r="BG211" i="2"/>
  <c r="BF211" i="2"/>
  <c r="T211" i="2"/>
  <c r="R211" i="2"/>
  <c r="P211" i="2"/>
  <c r="BK211" i="2"/>
  <c r="J211" i="2"/>
  <c r="BE211" i="2"/>
  <c r="BI206" i="2"/>
  <c r="BH206" i="2"/>
  <c r="BG206" i="2"/>
  <c r="BF206" i="2"/>
  <c r="T206" i="2"/>
  <c r="R206" i="2"/>
  <c r="P206" i="2"/>
  <c r="BK206" i="2"/>
  <c r="J206" i="2"/>
  <c r="BE206" i="2" s="1"/>
  <c r="BI201" i="2"/>
  <c r="BH201" i="2"/>
  <c r="BG201" i="2"/>
  <c r="BF201" i="2"/>
  <c r="T201" i="2"/>
  <c r="R201" i="2"/>
  <c r="P201" i="2"/>
  <c r="P190" i="2" s="1"/>
  <c r="BK201" i="2"/>
  <c r="J201" i="2"/>
  <c r="BE201" i="2"/>
  <c r="BI197" i="2"/>
  <c r="BH197" i="2"/>
  <c r="BG197" i="2"/>
  <c r="BF197" i="2"/>
  <c r="T197" i="2"/>
  <c r="T190" i="2" s="1"/>
  <c r="R197" i="2"/>
  <c r="P197" i="2"/>
  <c r="BK197" i="2"/>
  <c r="J197" i="2"/>
  <c r="BE197" i="2" s="1"/>
  <c r="BI191" i="2"/>
  <c r="BH191" i="2"/>
  <c r="BG191" i="2"/>
  <c r="BF191" i="2"/>
  <c r="T191" i="2"/>
  <c r="R191" i="2"/>
  <c r="R190" i="2" s="1"/>
  <c r="P191" i="2"/>
  <c r="BK191" i="2"/>
  <c r="BK190" i="2" s="1"/>
  <c r="J190" i="2" s="1"/>
  <c r="J60" i="2" s="1"/>
  <c r="J191" i="2"/>
  <c r="BE191" i="2"/>
  <c r="BI187" i="2"/>
  <c r="BH187" i="2"/>
  <c r="BG187" i="2"/>
  <c r="BF187" i="2"/>
  <c r="T187" i="2"/>
  <c r="R187" i="2"/>
  <c r="P187" i="2"/>
  <c r="BK187" i="2"/>
  <c r="J187" i="2"/>
  <c r="BE187" i="2"/>
  <c r="BI184" i="2"/>
  <c r="BH184" i="2"/>
  <c r="BG184" i="2"/>
  <c r="BF184" i="2"/>
  <c r="T184" i="2"/>
  <c r="T183" i="2" s="1"/>
  <c r="R184" i="2"/>
  <c r="R183" i="2"/>
  <c r="P184" i="2"/>
  <c r="P183" i="2" s="1"/>
  <c r="BK184" i="2"/>
  <c r="BK183" i="2"/>
  <c r="J183" i="2"/>
  <c r="J59" i="2" s="1"/>
  <c r="J184" i="2"/>
  <c r="BE184" i="2" s="1"/>
  <c r="BI178" i="2"/>
  <c r="BH178" i="2"/>
  <c r="BG178" i="2"/>
  <c r="BF178" i="2"/>
  <c r="T178" i="2"/>
  <c r="R178" i="2"/>
  <c r="P178" i="2"/>
  <c r="BK178" i="2"/>
  <c r="J178" i="2"/>
  <c r="BE178" i="2" s="1"/>
  <c r="BI173" i="2"/>
  <c r="BH173" i="2"/>
  <c r="BG173" i="2"/>
  <c r="BF173" i="2"/>
  <c r="T173" i="2"/>
  <c r="R173" i="2"/>
  <c r="P173" i="2"/>
  <c r="BK173" i="2"/>
  <c r="J173" i="2"/>
  <c r="BE173" i="2"/>
  <c r="BI171" i="2"/>
  <c r="BH171" i="2"/>
  <c r="BG171" i="2"/>
  <c r="BF171" i="2"/>
  <c r="T171" i="2"/>
  <c r="R171" i="2"/>
  <c r="P171" i="2"/>
  <c r="BK171" i="2"/>
  <c r="J171" i="2"/>
  <c r="BE171" i="2" s="1"/>
  <c r="BI168" i="2"/>
  <c r="BH168" i="2"/>
  <c r="BG168" i="2"/>
  <c r="BF168" i="2"/>
  <c r="T168" i="2"/>
  <c r="R168" i="2"/>
  <c r="P168" i="2"/>
  <c r="BK168" i="2"/>
  <c r="J168" i="2"/>
  <c r="BE168" i="2"/>
  <c r="BI165" i="2"/>
  <c r="BH165" i="2"/>
  <c r="BG165" i="2"/>
  <c r="BF165" i="2"/>
  <c r="T165" i="2"/>
  <c r="R165" i="2"/>
  <c r="P165" i="2"/>
  <c r="BK165" i="2"/>
  <c r="J165" i="2"/>
  <c r="BE165" i="2" s="1"/>
  <c r="BI162" i="2"/>
  <c r="BH162" i="2"/>
  <c r="BG162" i="2"/>
  <c r="BF162" i="2"/>
  <c r="T162" i="2"/>
  <c r="R162" i="2"/>
  <c r="P162" i="2"/>
  <c r="BK162" i="2"/>
  <c r="J162" i="2"/>
  <c r="BE162" i="2"/>
  <c r="BI159" i="2"/>
  <c r="BH159" i="2"/>
  <c r="BG159" i="2"/>
  <c r="BF159" i="2"/>
  <c r="T159" i="2"/>
  <c r="R159" i="2"/>
  <c r="P159" i="2"/>
  <c r="BK159" i="2"/>
  <c r="J159" i="2"/>
  <c r="BE159" i="2" s="1"/>
  <c r="BI156" i="2"/>
  <c r="BH156" i="2"/>
  <c r="BG156" i="2"/>
  <c r="BF156" i="2"/>
  <c r="T156" i="2"/>
  <c r="R156" i="2"/>
  <c r="P156" i="2"/>
  <c r="BK156" i="2"/>
  <c r="J156" i="2"/>
  <c r="BE156" i="2"/>
  <c r="BI154" i="2"/>
  <c r="BH154" i="2"/>
  <c r="BG154" i="2"/>
  <c r="BF154" i="2"/>
  <c r="T154" i="2"/>
  <c r="R154" i="2"/>
  <c r="P154" i="2"/>
  <c r="BK154" i="2"/>
  <c r="J154" i="2"/>
  <c r="BE154" i="2" s="1"/>
  <c r="BI149" i="2"/>
  <c r="BH149" i="2"/>
  <c r="BG149" i="2"/>
  <c r="BF149" i="2"/>
  <c r="T149" i="2"/>
  <c r="R149" i="2"/>
  <c r="P149" i="2"/>
  <c r="BK149" i="2"/>
  <c r="J149" i="2"/>
  <c r="BE149" i="2"/>
  <c r="BI148" i="2"/>
  <c r="BH148" i="2"/>
  <c r="BG148" i="2"/>
  <c r="BF148" i="2"/>
  <c r="T148" i="2"/>
  <c r="R148" i="2"/>
  <c r="P148" i="2"/>
  <c r="BK148" i="2"/>
  <c r="J148" i="2"/>
  <c r="BE148" i="2" s="1"/>
  <c r="BI145" i="2"/>
  <c r="BH145" i="2"/>
  <c r="BG145" i="2"/>
  <c r="BF145" i="2"/>
  <c r="T145" i="2"/>
  <c r="R145" i="2"/>
  <c r="P145" i="2"/>
  <c r="BK145" i="2"/>
  <c r="J145" i="2"/>
  <c r="BE145" i="2"/>
  <c r="BI142" i="2"/>
  <c r="BH142" i="2"/>
  <c r="BG142" i="2"/>
  <c r="BF142" i="2"/>
  <c r="T142" i="2"/>
  <c r="R142" i="2"/>
  <c r="P142" i="2"/>
  <c r="BK142" i="2"/>
  <c r="J142" i="2"/>
  <c r="BE142" i="2" s="1"/>
  <c r="BI141" i="2"/>
  <c r="BH141" i="2"/>
  <c r="BG141" i="2"/>
  <c r="BF141" i="2"/>
  <c r="T141" i="2"/>
  <c r="R141" i="2"/>
  <c r="P141" i="2"/>
  <c r="BK141" i="2"/>
  <c r="J141" i="2"/>
  <c r="BE141" i="2"/>
  <c r="BI138" i="2"/>
  <c r="BH138" i="2"/>
  <c r="BG138" i="2"/>
  <c r="BF138" i="2"/>
  <c r="T138" i="2"/>
  <c r="R138" i="2"/>
  <c r="P138" i="2"/>
  <c r="BK138" i="2"/>
  <c r="J138" i="2"/>
  <c r="BE138" i="2" s="1"/>
  <c r="BI132" i="2"/>
  <c r="BH132" i="2"/>
  <c r="BG132" i="2"/>
  <c r="BF132" i="2"/>
  <c r="T132" i="2"/>
  <c r="R132" i="2"/>
  <c r="P132" i="2"/>
  <c r="BK132" i="2"/>
  <c r="J132" i="2"/>
  <c r="BE132" i="2"/>
  <c r="BI129" i="2"/>
  <c r="BH129" i="2"/>
  <c r="BG129" i="2"/>
  <c r="BF129" i="2"/>
  <c r="T129" i="2"/>
  <c r="R129" i="2"/>
  <c r="P129" i="2"/>
  <c r="BK129" i="2"/>
  <c r="J129" i="2"/>
  <c r="BE129" i="2" s="1"/>
  <c r="BI123" i="2"/>
  <c r="BH123" i="2"/>
  <c r="BG123" i="2"/>
  <c r="BF123" i="2"/>
  <c r="T123" i="2"/>
  <c r="R123" i="2"/>
  <c r="P123" i="2"/>
  <c r="BK123" i="2"/>
  <c r="J123" i="2"/>
  <c r="BE123" i="2"/>
  <c r="BI118" i="2"/>
  <c r="BH118" i="2"/>
  <c r="BG118" i="2"/>
  <c r="BF118" i="2"/>
  <c r="T118" i="2"/>
  <c r="R118" i="2"/>
  <c r="P118" i="2"/>
  <c r="BK118" i="2"/>
  <c r="J118" i="2"/>
  <c r="BE118" i="2" s="1"/>
  <c r="BI114" i="2"/>
  <c r="BH114" i="2"/>
  <c r="BG114" i="2"/>
  <c r="BF114" i="2"/>
  <c r="T114" i="2"/>
  <c r="R114" i="2"/>
  <c r="P114" i="2"/>
  <c r="BK114" i="2"/>
  <c r="J114" i="2"/>
  <c r="BE114" i="2"/>
  <c r="BI110" i="2"/>
  <c r="BH110" i="2"/>
  <c r="BG110" i="2"/>
  <c r="BF110" i="2"/>
  <c r="T110" i="2"/>
  <c r="R110" i="2"/>
  <c r="P110" i="2"/>
  <c r="BK110" i="2"/>
  <c r="J110" i="2"/>
  <c r="BE110" i="2" s="1"/>
  <c r="BI106" i="2"/>
  <c r="BH106" i="2"/>
  <c r="BG106" i="2"/>
  <c r="BF106" i="2"/>
  <c r="T106" i="2"/>
  <c r="R106" i="2"/>
  <c r="P106" i="2"/>
  <c r="BK106" i="2"/>
  <c r="J106" i="2"/>
  <c r="BE106" i="2"/>
  <c r="BI102" i="2"/>
  <c r="BH102" i="2"/>
  <c r="BG102" i="2"/>
  <c r="BF102" i="2"/>
  <c r="T102" i="2"/>
  <c r="R102" i="2"/>
  <c r="P102" i="2"/>
  <c r="BK102" i="2"/>
  <c r="J102" i="2"/>
  <c r="BE102" i="2" s="1"/>
  <c r="BI101" i="2"/>
  <c r="BH101" i="2"/>
  <c r="BG101" i="2"/>
  <c r="BF101" i="2"/>
  <c r="T101" i="2"/>
  <c r="R101" i="2"/>
  <c r="P101" i="2"/>
  <c r="BK101" i="2"/>
  <c r="J101" i="2"/>
  <c r="BE101" i="2"/>
  <c r="BI97" i="2"/>
  <c r="BH97" i="2"/>
  <c r="BG97" i="2"/>
  <c r="BF97" i="2"/>
  <c r="T97" i="2"/>
  <c r="T86" i="2" s="1"/>
  <c r="R97" i="2"/>
  <c r="P97" i="2"/>
  <c r="BK97" i="2"/>
  <c r="J97" i="2"/>
  <c r="BE97" i="2" s="1"/>
  <c r="BI92" i="2"/>
  <c r="BH92" i="2"/>
  <c r="BG92" i="2"/>
  <c r="F32" i="2" s="1"/>
  <c r="BB52" i="1" s="1"/>
  <c r="BF92" i="2"/>
  <c r="T92" i="2"/>
  <c r="R92" i="2"/>
  <c r="P92" i="2"/>
  <c r="P86" i="2" s="1"/>
  <c r="P85" i="2" s="1"/>
  <c r="P84" i="2" s="1"/>
  <c r="AU52" i="1" s="1"/>
  <c r="BK92" i="2"/>
  <c r="J92" i="2"/>
  <c r="BE92" i="2"/>
  <c r="BI87" i="2"/>
  <c r="F34" i="2" s="1"/>
  <c r="BD52" i="1" s="1"/>
  <c r="BH87" i="2"/>
  <c r="F33" i="2"/>
  <c r="BC52" i="1" s="1"/>
  <c r="BG87" i="2"/>
  <c r="BF87" i="2"/>
  <c r="J31" i="2" s="1"/>
  <c r="AW52" i="1" s="1"/>
  <c r="F31" i="2"/>
  <c r="BA52" i="1" s="1"/>
  <c r="T87" i="2"/>
  <c r="R87" i="2"/>
  <c r="R86" i="2"/>
  <c r="P87" i="2"/>
  <c r="BK87" i="2"/>
  <c r="BK86" i="2"/>
  <c r="J86" i="2" s="1"/>
  <c r="J58" i="2" s="1"/>
  <c r="J87" i="2"/>
  <c r="BE87" i="2" s="1"/>
  <c r="J80" i="2"/>
  <c r="F80" i="2"/>
  <c r="F78" i="2"/>
  <c r="E76" i="2"/>
  <c r="J51" i="2"/>
  <c r="F51" i="2"/>
  <c r="F49" i="2"/>
  <c r="E47" i="2"/>
  <c r="J18" i="2"/>
  <c r="E18" i="2"/>
  <c r="F52" i="2" s="1"/>
  <c r="F81" i="2"/>
  <c r="J17" i="2"/>
  <c r="J12" i="2"/>
  <c r="J49" i="2" s="1"/>
  <c r="E7" i="2"/>
  <c r="E74" i="2"/>
  <c r="E45" i="2"/>
  <c r="AS51" i="1"/>
  <c r="L47" i="1"/>
  <c r="AM46" i="1"/>
  <c r="L46" i="1"/>
  <c r="AM44" i="1"/>
  <c r="L44" i="1"/>
  <c r="L42" i="1"/>
  <c r="L41" i="1"/>
  <c r="J78" i="2" l="1"/>
  <c r="BD51" i="1"/>
  <c r="W30" i="1" s="1"/>
  <c r="R85" i="2"/>
  <c r="R84" i="2" s="1"/>
  <c r="F30" i="2"/>
  <c r="AZ52" i="1" s="1"/>
  <c r="J30" i="2"/>
  <c r="AV52" i="1" s="1"/>
  <c r="AT52" i="1" s="1"/>
  <c r="T85" i="2"/>
  <c r="T84" i="2" s="1"/>
  <c r="J31" i="4"/>
  <c r="AW54" i="1" s="1"/>
  <c r="F31" i="4"/>
  <c r="BA54" i="1" s="1"/>
  <c r="BA51" i="1" s="1"/>
  <c r="P83" i="3"/>
  <c r="F34" i="3"/>
  <c r="BD53" i="1" s="1"/>
  <c r="P145" i="3"/>
  <c r="T89" i="4"/>
  <c r="R89" i="4"/>
  <c r="R88" i="4" s="1"/>
  <c r="T82" i="5"/>
  <c r="T81" i="5" s="1"/>
  <c r="T80" i="5" s="1"/>
  <c r="BK85" i="2"/>
  <c r="J49" i="3"/>
  <c r="F52" i="3"/>
  <c r="BK81" i="3"/>
  <c r="J81" i="3" s="1"/>
  <c r="F32" i="3"/>
  <c r="BB53" i="1" s="1"/>
  <c r="BB51" i="1" s="1"/>
  <c r="T104" i="3"/>
  <c r="BK90" i="4"/>
  <c r="J242" i="4"/>
  <c r="J67" i="4" s="1"/>
  <c r="BK241" i="4"/>
  <c r="J241" i="4" s="1"/>
  <c r="J66" i="4" s="1"/>
  <c r="F34" i="5"/>
  <c r="BD55" i="1" s="1"/>
  <c r="P82" i="5"/>
  <c r="P81" i="5" s="1"/>
  <c r="P80" i="5" s="1"/>
  <c r="AU55" i="1" s="1"/>
  <c r="F32" i="5"/>
  <c r="BB55" i="1" s="1"/>
  <c r="J75" i="6"/>
  <c r="J49" i="6"/>
  <c r="F33" i="6"/>
  <c r="BC56" i="1" s="1"/>
  <c r="BC51" i="1" s="1"/>
  <c r="F30" i="5"/>
  <c r="AZ55" i="1" s="1"/>
  <c r="J30" i="5"/>
  <c r="AV55" i="1" s="1"/>
  <c r="AT55" i="1" s="1"/>
  <c r="F78" i="6"/>
  <c r="F52" i="6"/>
  <c r="T145" i="3"/>
  <c r="J30" i="4"/>
  <c r="AV54" i="1" s="1"/>
  <c r="AT54" i="1" s="1"/>
  <c r="T241" i="4"/>
  <c r="J82" i="5"/>
  <c r="J58" i="5" s="1"/>
  <c r="BK81" i="5"/>
  <c r="J30" i="6"/>
  <c r="AV56" i="1" s="1"/>
  <c r="AT56" i="1" s="1"/>
  <c r="J83" i="6"/>
  <c r="J58" i="6" s="1"/>
  <c r="BK82" i="6"/>
  <c r="AY51" i="1" l="1"/>
  <c r="W29" i="1"/>
  <c r="AW51" i="1"/>
  <c r="AK27" i="1" s="1"/>
  <c r="W27" i="1"/>
  <c r="W28" i="1"/>
  <c r="AX51" i="1"/>
  <c r="BK81" i="6"/>
  <c r="J81" i="6" s="1"/>
  <c r="J82" i="6"/>
  <c r="J57" i="6" s="1"/>
  <c r="BK89" i="4"/>
  <c r="J90" i="4"/>
  <c r="J58" i="4" s="1"/>
  <c r="P82" i="3"/>
  <c r="P81" i="3" s="1"/>
  <c r="AU53" i="1" s="1"/>
  <c r="AU51" i="1" s="1"/>
  <c r="T82" i="3"/>
  <c r="T81" i="3" s="1"/>
  <c r="T88" i="4"/>
  <c r="BK84" i="2"/>
  <c r="J84" i="2" s="1"/>
  <c r="J85" i="2"/>
  <c r="J57" i="2" s="1"/>
  <c r="J81" i="5"/>
  <c r="J57" i="5" s="1"/>
  <c r="BK80" i="5"/>
  <c r="J80" i="5" s="1"/>
  <c r="J56" i="3"/>
  <c r="J27" i="3"/>
  <c r="AZ51" i="1"/>
  <c r="W26" i="1" l="1"/>
  <c r="AV51" i="1"/>
  <c r="J56" i="6"/>
  <c r="J27" i="6"/>
  <c r="AG53" i="1"/>
  <c r="AN53" i="1" s="1"/>
  <c r="J36" i="3"/>
  <c r="J56" i="2"/>
  <c r="J27" i="2"/>
  <c r="J56" i="5"/>
  <c r="J27" i="5"/>
  <c r="J89" i="4"/>
  <c r="J57" i="4" s="1"/>
  <c r="BK88" i="4"/>
  <c r="J88" i="4" s="1"/>
  <c r="J36" i="2" l="1"/>
  <c r="AG52" i="1"/>
  <c r="AG56" i="1"/>
  <c r="AN56" i="1" s="1"/>
  <c r="J36" i="6"/>
  <c r="J56" i="4"/>
  <c r="J27" i="4"/>
  <c r="J36" i="5"/>
  <c r="AG55" i="1"/>
  <c r="AN55" i="1" s="1"/>
  <c r="AT51" i="1"/>
  <c r="AK26" i="1"/>
  <c r="AG54" i="1" l="1"/>
  <c r="AN54" i="1" s="1"/>
  <c r="J36" i="4"/>
  <c r="AG51" i="1"/>
  <c r="AN52" i="1"/>
  <c r="AK23" i="1" l="1"/>
  <c r="AK32" i="1" s="1"/>
  <c r="AN51" i="1"/>
</calcChain>
</file>

<file path=xl/sharedStrings.xml><?xml version="1.0" encoding="utf-8"?>
<sst xmlns="http://schemas.openxmlformats.org/spreadsheetml/2006/main" count="7356" uniqueCount="1095">
  <si>
    <t>Export VZ</t>
  </si>
  <si>
    <t>List obsahuje:</t>
  </si>
  <si>
    <t>1) Rekapitulace stavby</t>
  </si>
  <si>
    <t>2) Rekapitulace objektů stavby a soupisů prací</t>
  </si>
  <si>
    <t>3.0</t>
  </si>
  <si>
    <t>ZAMOK</t>
  </si>
  <si>
    <t>False</t>
  </si>
  <si>
    <t>{4e7a7763-a82c-4de5-a475-56ccc87cd7c6}</t>
  </si>
  <si>
    <t>0,01</t>
  </si>
  <si>
    <t>21</t>
  </si>
  <si>
    <t>15</t>
  </si>
  <si>
    <t>REKAPITULACE STAVBY</t>
  </si>
  <si>
    <t>v ---  níže se nacházejí doplnkové a pomocné údaje k sestavám  --- v</t>
  </si>
  <si>
    <t>Návod na vyplnění</t>
  </si>
  <si>
    <t>0,001</t>
  </si>
  <si>
    <t>Kód:</t>
  </si>
  <si>
    <t>SKU16E</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</si>
  <si>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</si>
  <si>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</si>
  <si>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III-2031 Vejprnice - inravilánová vstupní brána</t>
  </si>
  <si>
    <t>0,1</t>
  </si>
  <si>
    <t>KSO:</t>
  </si>
  <si>
    <t/>
  </si>
  <si>
    <t>CC-CZ:</t>
  </si>
  <si>
    <t>1</t>
  </si>
  <si>
    <t>Místo:</t>
  </si>
  <si>
    <t xml:space="preserve"> </t>
  </si>
  <si>
    <t>Datum:</t>
  </si>
  <si>
    <t>10</t>
  </si>
  <si>
    <t>100</t>
  </si>
  <si>
    <t>Zadavatel:</t>
  </si>
  <si>
    <t>IČ:</t>
  </si>
  <si>
    <t>SÚS Plzeňského kraje</t>
  </si>
  <si>
    <t>DIČ:</t>
  </si>
  <si>
    <t>Uchazeč:</t>
  </si>
  <si>
    <t>Vyplň údaj</t>
  </si>
  <si>
    <t>Projektant:</t>
  </si>
  <si>
    <t>Projekční kancelář Ing.Škubalová</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</si>
  <si>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</si>
  <si>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</si>
  <si>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</si>
  <si>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</si>
  <si>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</si>
  <si>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</si>
  <si>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</si>
  <si>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</si>
  <si>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</si>
  <si>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</si>
  <si>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</si>
  <si>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</si>
  <si>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</si>
  <si>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</si>
  <si>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</si>
  <si>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</si>
  <si>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</si>
  <si>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</si>
  <si>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</si>
  <si>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</si>
  <si>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</si>
  <si>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</si>
  <si>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</si>
  <si>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</si>
  <si>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</si>
  <si>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</si>
  <si>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</si>
  <si>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</si>
  <si>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</si>
  <si>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</si>
  <si>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</si>
  <si>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</si>
  <si>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</si>
  <si>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</si>
  <si>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</si>
  <si>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</si>
  <si>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</si>
  <si>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</si>
  <si>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</si>
  <si>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</si>
  <si>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</si>
  <si>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SKU1601</t>
  </si>
  <si>
    <t>SO 101 Komunikace</t>
  </si>
  <si>
    <t>STA</t>
  </si>
  <si>
    <t>{14160460-56b0-4b4d-b038-84ac3e597307}</t>
  </si>
  <si>
    <t>2</t>
  </si>
  <si>
    <t>SKU1602</t>
  </si>
  <si>
    <t>Dělící ostrůvek,chodník</t>
  </si>
  <si>
    <t>{aa1d3f66-692e-468c-8ea2-a612eb179415}</t>
  </si>
  <si>
    <t>SKU1603</t>
  </si>
  <si>
    <t>SO 301 Kanalizace</t>
  </si>
  <si>
    <t>{53dece54-cf28-4586-ba1c-70bf852e89a8}</t>
  </si>
  <si>
    <t>SKU1604</t>
  </si>
  <si>
    <t>SO 801 SÚ</t>
  </si>
  <si>
    <t>{73c164c3-4fd7-4aa2-94a9-206bc6e99f9c}</t>
  </si>
  <si>
    <t>SKU1605</t>
  </si>
  <si>
    <t>VON</t>
  </si>
  <si>
    <t>{7f0fef2d-3a65-405f-bef3-2dd2dc05d392}</t>
  </si>
  <si>
    <t>1) Krycí list soupisu</t>
  </si>
  <si>
    <t>2) Rekapitulace</t>
  </si>
  <si>
    <t>3) Soupis prací</t>
  </si>
  <si>
    <t>Zpět na list:</t>
  </si>
  <si>
    <t>Rekapitulace stavby</t>
  </si>
  <si>
    <t>KRYCÍ LIST SOUPISU</t>
  </si>
  <si>
    <t>Objekt:</t>
  </si>
  <si>
    <t>SKU1601 - SO 101 Komunikace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</si>
  <si>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</si>
  <si>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</si>
  <si>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</si>
  <si>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</si>
  <si>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</si>
  <si>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</si>
  <si>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</si>
  <si>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</si>
  <si>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</si>
  <si>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</si>
  <si>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</si>
  <si>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</si>
  <si>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</si>
  <si>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</si>
  <si>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</si>
  <si>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</si>
  <si>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</si>
  <si>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</si>
  <si>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</si>
  <si>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</si>
  <si>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</si>
  <si>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</si>
  <si>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</si>
  <si>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</si>
  <si>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</si>
  <si>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</si>
  <si>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</si>
  <si>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</si>
  <si>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</si>
  <si>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</si>
  <si>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</si>
  <si>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</si>
  <si>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</si>
  <si>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ze zámkových dlaždic</t>
  </si>
  <si>
    <t>m2</t>
  </si>
  <si>
    <t>CS ÚRS 2016 01</t>
  </si>
  <si>
    <t>4</t>
  </si>
  <si>
    <t>1049398037</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</si>
  <si>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</si>
  <si>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</si>
  <si>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VV</t>
  </si>
  <si>
    <t>12</t>
  </si>
  <si>
    <t xml:space="preserve">dle výpisu hl.výměr , dl. 6 cm </t>
  </si>
  <si>
    <t>Součet</t>
  </si>
  <si>
    <t>113106171</t>
  </si>
  <si>
    <t>Rozebrání dlažeb vozovek pl do 50 m2 ze zámkové dlažby do lože z kameniva</t>
  </si>
  <si>
    <t>-1860851611</t>
  </si>
  <si>
    <t>22</t>
  </si>
  <si>
    <t>dle výpisu hl.výměr , dl. 8 cm</t>
  </si>
  <si>
    <t>3</t>
  </si>
  <si>
    <t>113107222</t>
  </si>
  <si>
    <t>Odstranění podkladu pl přes 200 m2 z kameniva drceného tl 150 mm</t>
  </si>
  <si>
    <t>1553375277</t>
  </si>
  <si>
    <t>289,85</t>
  </si>
  <si>
    <t>dle výpisu hl.výměr</t>
  </si>
  <si>
    <t>1131541231</t>
  </si>
  <si>
    <t>Frézování živičného krytu tl 70 mm pruh š 1 m pl do 500 m2 bez překážek v trase</t>
  </si>
  <si>
    <t>1181485587</t>
  </si>
  <si>
    <t>5</t>
  </si>
  <si>
    <t>113154124</t>
  </si>
  <si>
    <t>Frézování živičného krytu tl 100 mm pruh š 1 m pl do 500 m2 bez překážek v trase</t>
  </si>
  <si>
    <t>-749562241</t>
  </si>
  <si>
    <t>326,31</t>
  </si>
  <si>
    <t>dle výpisu hl výměr</t>
  </si>
  <si>
    <t>6</t>
  </si>
  <si>
    <t>380436041</t>
  </si>
  <si>
    <t>36,46</t>
  </si>
  <si>
    <t>povrch oprava vozovky - výpis hl.výměr</t>
  </si>
  <si>
    <t>7</t>
  </si>
  <si>
    <t>113202111</t>
  </si>
  <si>
    <t>Vytrhání obrub krajníků obrubníků stojatých</t>
  </si>
  <si>
    <t>m</t>
  </si>
  <si>
    <t>-1947630091</t>
  </si>
  <si>
    <t>12,37</t>
  </si>
  <si>
    <t>8</t>
  </si>
  <si>
    <t>11320211R</t>
  </si>
  <si>
    <t>Vytrhání beton .přídlažby</t>
  </si>
  <si>
    <t>623422970</t>
  </si>
  <si>
    <t>9</t>
  </si>
  <si>
    <t>113204111</t>
  </si>
  <si>
    <t>Vytrhání obrub záhonových</t>
  </si>
  <si>
    <t>266343462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</si>
  <si>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</si>
  <si>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122202202</t>
  </si>
  <si>
    <t>Odkopávky a prokopávky nezapažené pro silnice objemu do 1000 m3 v hornině tř. 3</t>
  </si>
  <si>
    <t>m3</t>
  </si>
  <si>
    <t>1941025948</t>
  </si>
  <si>
    <t>60,5</t>
  </si>
  <si>
    <t>(380,08+140,3*0,3)*0,5</t>
  </si>
  <si>
    <t>sanace</t>
  </si>
  <si>
    <t>11</t>
  </si>
  <si>
    <t>122202209</t>
  </si>
  <si>
    <t>Příplatek k odkopávkám a prokopávkám pro silnice v hornině tř. 3 za lepivost</t>
  </si>
  <si>
    <t>-338402328</t>
  </si>
  <si>
    <t>271,585*1/2</t>
  </si>
  <si>
    <t>132201201</t>
  </si>
  <si>
    <t>Hloubení rýh š do 2000 mm v hornině tř. 3 objemu do 100 m3</t>
  </si>
  <si>
    <t>166868272</t>
  </si>
  <si>
    <t>4*1.2*0.7+1*1*1,2</t>
  </si>
  <si>
    <t>UV + přípojka UV</t>
  </si>
  <si>
    <t>13</t>
  </si>
  <si>
    <t>132201209</t>
  </si>
  <si>
    <t>Příplatek za lepivost k hloubení rýh š do 2000 mm v hornině tř. 3</t>
  </si>
  <si>
    <t>1824336693</t>
  </si>
  <si>
    <t>4,56*1/2</t>
  </si>
  <si>
    <t>14</t>
  </si>
  <si>
    <t>162201102</t>
  </si>
  <si>
    <t>Vodorovné přemístění do 50 m výkopku/sypaniny z horniny tř. 1 až 4</t>
  </si>
  <si>
    <t>-1656298994</t>
  </si>
  <si>
    <t>162701105</t>
  </si>
  <si>
    <t>Vodorovné přemístění do 10000 m výkopku/sypaniny z horniny tř. 1 až 4</t>
  </si>
  <si>
    <t>-1139050647</t>
  </si>
  <si>
    <t>60,5+211,09+4,56-0,4</t>
  </si>
  <si>
    <t>16</t>
  </si>
  <si>
    <t>162701109</t>
  </si>
  <si>
    <t>Příplatek k vodorovnému přemístění výkopku/sypaniny z horniny tř. 1 až 4 ZKD 1000 m přes 10000 m</t>
  </si>
  <si>
    <t>-1790318197</t>
  </si>
  <si>
    <t>275,75*5</t>
  </si>
  <si>
    <t>17</t>
  </si>
  <si>
    <t>167101101</t>
  </si>
  <si>
    <t>Nakládání výkopku z hornin tř. 1 až 4 do 100 m3</t>
  </si>
  <si>
    <t>1277481668</t>
  </si>
  <si>
    <t>18</t>
  </si>
  <si>
    <t>171101103</t>
  </si>
  <si>
    <t>Uložení sypaniny z hornin soudržných do násypů zhutněných do 100 % PS</t>
  </si>
  <si>
    <t>1780010960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</si>
  <si>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</si>
  <si>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59,4</t>
  </si>
  <si>
    <t>19</t>
  </si>
  <si>
    <t>M</t>
  </si>
  <si>
    <t>583312010</t>
  </si>
  <si>
    <t>štěrkopísek netříděný stabilizační zemina</t>
  </si>
  <si>
    <t>t</t>
  </si>
  <si>
    <t>-1809469272</t>
  </si>
  <si>
    <t>59,4*2 'Přepočtené koeficientem množství</t>
  </si>
  <si>
    <t>20</t>
  </si>
  <si>
    <t>171201201</t>
  </si>
  <si>
    <t>Uložení sypaniny na skládky</t>
  </si>
  <si>
    <t>-654149810</t>
  </si>
  <si>
    <t>275,75</t>
  </si>
  <si>
    <t>171201211</t>
  </si>
  <si>
    <t>Poplatek za uložení odpadu ze sypaniny na skládce (skládkovné)</t>
  </si>
  <si>
    <t>-1994481427</t>
  </si>
  <si>
    <t>275,75*1,6</t>
  </si>
  <si>
    <t>174101101</t>
  </si>
  <si>
    <t>Zásyp jam, šachet rýh nebo kolem objektů sypaninou se zhutněním</t>
  </si>
  <si>
    <t>-978999402</t>
  </si>
  <si>
    <t>1,6-1,2</t>
  </si>
  <si>
    <t>23</t>
  </si>
  <si>
    <t>583312000</t>
  </si>
  <si>
    <t>štěrkopísek  netříděný zásypový materiál</t>
  </si>
  <si>
    <t>123019531</t>
  </si>
  <si>
    <t>0,4*2</t>
  </si>
  <si>
    <t>24</t>
  </si>
  <si>
    <t>175111101</t>
  </si>
  <si>
    <t>Obsypání potrubí ručně sypaninou bez prohození, uloženou do 3 m</t>
  </si>
  <si>
    <t>1971763715</t>
  </si>
  <si>
    <t>8*0,15</t>
  </si>
  <si>
    <t>25</t>
  </si>
  <si>
    <t>-2055299588</t>
  </si>
  <si>
    <t>1,2*2 'Přepočtené koeficientem množství</t>
  </si>
  <si>
    <t>26</t>
  </si>
  <si>
    <t>181951102</t>
  </si>
  <si>
    <t>Úprava pláně v hornině tř. 1 až 4 se zhutněním</t>
  </si>
  <si>
    <t>1176228256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</si>
  <si>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</si>
  <si>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380,08+20,45</t>
  </si>
  <si>
    <t>27</t>
  </si>
  <si>
    <t>182201101</t>
  </si>
  <si>
    <t>Svahování násypů</t>
  </si>
  <si>
    <t>517541923</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</si>
  <si>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</si>
  <si>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Vodorovné konstrukce</t>
  </si>
  <si>
    <t>28</t>
  </si>
  <si>
    <t>451573111</t>
  </si>
  <si>
    <t>Lože pod potrubí otevřený výkop ze štěrkopísku</t>
  </si>
  <si>
    <t>-1745696499</t>
  </si>
  <si>
    <t>4*0,7*0,1</t>
  </si>
  <si>
    <t>29</t>
  </si>
  <si>
    <t>462511111</t>
  </si>
  <si>
    <t>Sanační vrstva  z lomového kamene</t>
  </si>
  <si>
    <t>1465977975</t>
  </si>
  <si>
    <t>(380,08+140,3*0,3)*0,35</t>
  </si>
  <si>
    <t>Komunikace pozemní</t>
  </si>
  <si>
    <t>30</t>
  </si>
  <si>
    <t>564861111</t>
  </si>
  <si>
    <t>Podklad ze štěrkodrtě ŠD tl 200 mm</t>
  </si>
  <si>
    <t>-1879209062</t>
  </si>
  <si>
    <t>380,08</t>
  </si>
  <si>
    <t>140,3*0,3</t>
  </si>
  <si>
    <t>rozšíření pod obruby</t>
  </si>
  <si>
    <t>nová konstr vozovky</t>
  </si>
  <si>
    <t>31</t>
  </si>
  <si>
    <t>56485111R</t>
  </si>
  <si>
    <t xml:space="preserve">Podklad ze štěrkodrtě ŠD tl 150 mm sanace </t>
  </si>
  <si>
    <t>-160789559</t>
  </si>
  <si>
    <t>380,08+140,3*0,3</t>
  </si>
  <si>
    <t>15 cm ŠD , 35 cm lom.kámen</t>
  </si>
  <si>
    <t>32</t>
  </si>
  <si>
    <t>564952111</t>
  </si>
  <si>
    <t>Podklad z mechanicky zpevněného kameniva MZK tl 150 mm</t>
  </si>
  <si>
    <t>-1079220522</t>
  </si>
  <si>
    <t xml:space="preserve">Poznámka k souboru cen:_x000D_
1. ČSN 73 6126-1 připouští pro MZK max. tl. 300 mm. 2. V cenách nejsou započteny náklady na: a) ochranu povrchu podkladu filtračním postřikem, který se oceňuje cenami souboru cen 573 11-11, b) spojovací postřk před pokládkou asfaltových směsí, který se oceňuje cenami sooboru cen 572 2.. </t>
  </si>
  <si>
    <t>33</t>
  </si>
  <si>
    <t>565155121</t>
  </si>
  <si>
    <t>Asfaltový beton vrstva podkladní ACP 16 (obalované kamenivo OKS) tl 70 mm š přes 3 m</t>
  </si>
  <si>
    <t>773840437</t>
  </si>
  <si>
    <t xml:space="preserve">Poznámka k souboru cen:_x000D_
1. ČSN EN 13108-1 připouští pro ACP 16 pouze tl. 50 až 80 mm. </t>
  </si>
  <si>
    <t>34</t>
  </si>
  <si>
    <t>569731111</t>
  </si>
  <si>
    <t>Zpevnění krajnic kamenivem drceným tl 100 mm</t>
  </si>
  <si>
    <t>-759608278</t>
  </si>
  <si>
    <t>4,42</t>
  </si>
  <si>
    <t>35</t>
  </si>
  <si>
    <t>5731911112</t>
  </si>
  <si>
    <t>Spoj.posřik í kationaktivní emulzí v množství  0,35 kg/m2</t>
  </si>
  <si>
    <t>1482364331</t>
  </si>
  <si>
    <t>nová konstr.vozovky -dle výpisu hl.výměr</t>
  </si>
  <si>
    <t>36</t>
  </si>
  <si>
    <t>125495955</t>
  </si>
  <si>
    <t>45,54</t>
  </si>
  <si>
    <t>oprava vozovky-dle výpisu hl.výměr</t>
  </si>
  <si>
    <t>37</t>
  </si>
  <si>
    <t>437664206</t>
  </si>
  <si>
    <t>oprava vozovky-dle výpisu hl. výměr</t>
  </si>
  <si>
    <t>38</t>
  </si>
  <si>
    <t>229613625</t>
  </si>
  <si>
    <t>nová konstr .vozovky - dle výpisu hl. výměr</t>
  </si>
  <si>
    <t>39</t>
  </si>
  <si>
    <t>577144141</t>
  </si>
  <si>
    <t>Asfaltový beton vrstva obrusná ACO 11 (ABS) tř. I tl 50 mm š přes 3 m z modifikovaného asfaltu</t>
  </si>
  <si>
    <t>529520121</t>
  </si>
  <si>
    <t xml:space="preserve">Poznámka k souboru cen:_x000D_
1. ČSN EN 13108-1 připouští pro ACO 11 pouze tl. 35 až 50 mm. </t>
  </si>
  <si>
    <t>40</t>
  </si>
  <si>
    <t>577155141</t>
  </si>
  <si>
    <t>Asfaltový beton vrstva obrusná ACO 16 (ABH) tl  50 až 70  mm š přes 3 m z modifikovaného asfaltu</t>
  </si>
  <si>
    <t>1435272561</t>
  </si>
  <si>
    <t>oprava vozovky</t>
  </si>
  <si>
    <t>Trubní vedení</t>
  </si>
  <si>
    <t>41</t>
  </si>
  <si>
    <t>899331111</t>
  </si>
  <si>
    <t>Výšková úprava uličního vstupu nebo vpusti do 200 mm zvýšením poklopu</t>
  </si>
  <si>
    <t>kus</t>
  </si>
  <si>
    <t>-225213457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</si>
  <si>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</si>
  <si>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dle výpisu hl. výměr</t>
  </si>
  <si>
    <t>42</t>
  </si>
  <si>
    <t>899431111</t>
  </si>
  <si>
    <t>Výšková úprava uličního vstupu nebo vpusti do 200 mm zvýšením krycího hrnce, šoupěte nebo hydrantu</t>
  </si>
  <si>
    <t>115144440</t>
  </si>
  <si>
    <t>Ostatní konstrukce a práce, bourání</t>
  </si>
  <si>
    <t>43</t>
  </si>
  <si>
    <t>911381813</t>
  </si>
  <si>
    <t>Odstranění silničního betonového svodidla délky 2 m výšky 1,0 m</t>
  </si>
  <si>
    <t>1374930415</t>
  </si>
  <si>
    <t>44</t>
  </si>
  <si>
    <t>915211112</t>
  </si>
  <si>
    <t>Vodorovné dopravní značení retroreflexním bílým plastem dělící čáry souvislé šířky 125 mm</t>
  </si>
  <si>
    <t>-701733438</t>
  </si>
  <si>
    <t>26+50</t>
  </si>
  <si>
    <t>V1a , dle výpisu hl.výměr</t>
  </si>
  <si>
    <t>45</t>
  </si>
  <si>
    <t>-302952409</t>
  </si>
  <si>
    <t>V4,dle výpisu hl.výměr</t>
  </si>
  <si>
    <t>46</t>
  </si>
  <si>
    <t>916131213</t>
  </si>
  <si>
    <t>Osazení silničního obrubníku betonového stojatého s boční opěrou do lože z betonu prostého</t>
  </si>
  <si>
    <t>-896799383</t>
  </si>
  <si>
    <t>123,7</t>
  </si>
  <si>
    <t>47</t>
  </si>
  <si>
    <t>592174920</t>
  </si>
  <si>
    <t>obrubník betonový  silniční   100x15x30 cm</t>
  </si>
  <si>
    <t>309415855</t>
  </si>
  <si>
    <t>123,7*1,01 'Přepočtené koeficientem množství</t>
  </si>
  <si>
    <t>48</t>
  </si>
  <si>
    <t>916991121</t>
  </si>
  <si>
    <t>Lože pod obrubníky, krajníky nebo obruby z dlažebních kostek z betonu prostého</t>
  </si>
  <si>
    <t>-730208661</t>
  </si>
  <si>
    <t>123,7*0,3*0,15</t>
  </si>
  <si>
    <t>49</t>
  </si>
  <si>
    <t>91973112R</t>
  </si>
  <si>
    <t xml:space="preserve">Zarovnání styčné plochy podkladu nebo krytu živičného vč. zalití spar modifik zálivkou </t>
  </si>
  <si>
    <t>-1128372806</t>
  </si>
  <si>
    <t>12,36</t>
  </si>
  <si>
    <t>50</t>
  </si>
  <si>
    <t>919735111</t>
  </si>
  <si>
    <t>Řezání stávajícího živičného krytu hl do 50 mm</t>
  </si>
  <si>
    <t>-47222211</t>
  </si>
  <si>
    <t>51</t>
  </si>
  <si>
    <t>938902111</t>
  </si>
  <si>
    <t>Čištění příkopů komunikací příkopovým rypadlem objem nánosu do 0,15 m3/m</t>
  </si>
  <si>
    <t>-497991505</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</si>
  <si>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</si>
  <si>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80</t>
  </si>
  <si>
    <t>52</t>
  </si>
  <si>
    <t>966006132</t>
  </si>
  <si>
    <t>Odstranění značek dopravních nebo orientačních se sloupky s betonovými patkami</t>
  </si>
  <si>
    <t>-622901854</t>
  </si>
  <si>
    <t>53</t>
  </si>
  <si>
    <t>966006133</t>
  </si>
  <si>
    <t>Odstranění směrových kůlů uklínovaných kameny nebo obetonovaných</t>
  </si>
  <si>
    <t>1097580278</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</si>
  <si>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</si>
  <si>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dle výopisu hl.výměr</t>
  </si>
  <si>
    <t>54</t>
  </si>
  <si>
    <t>966006211</t>
  </si>
  <si>
    <t>Odstranění svislých dopravních značek ze sloupů, sloupků nebo konzol</t>
  </si>
  <si>
    <t>-695089358</t>
  </si>
  <si>
    <t xml:space="preserve">Poznámka k souboru cen:_x000D_
1. Přemístění demontovaných značek na vzdálenost přes 20 m se oceňuje cenami souborů cen 997 22-1 Vodorovná doprava vybouraných hmot. </t>
  </si>
  <si>
    <t>55</t>
  </si>
  <si>
    <t>979054451</t>
  </si>
  <si>
    <t>Očištění vybouraných zámkových dlaždic s původním spárováním z kameniva těženého</t>
  </si>
  <si>
    <t>-1108330035</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</si>
  <si>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</si>
  <si>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12+22</t>
  </si>
  <si>
    <t>997</t>
  </si>
  <si>
    <t>Přesun sutě</t>
  </si>
  <si>
    <t>56</t>
  </si>
  <si>
    <t>997221551</t>
  </si>
  <si>
    <t>Vodorovná doprava suti ze sypkých materiálů do 1 km</t>
  </si>
  <si>
    <t>-349325391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</si>
  <si>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</si>
  <si>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68,115</t>
  </si>
  <si>
    <t>dle poplatku za kamenivo</t>
  </si>
  <si>
    <t>134,638</t>
  </si>
  <si>
    <t>dle poplatku za živoce</t>
  </si>
  <si>
    <t>57</t>
  </si>
  <si>
    <t>997221559</t>
  </si>
  <si>
    <t>Příplatek ZKD 1 km u vodorovné dopravy suti ze sypkých materiálů</t>
  </si>
  <si>
    <t>1885294194</t>
  </si>
  <si>
    <t>202,753*14</t>
  </si>
  <si>
    <t>58</t>
  </si>
  <si>
    <t>997221561</t>
  </si>
  <si>
    <t>Vodorovná doprava suti z kusových materiálů do 1 km</t>
  </si>
  <si>
    <t>-853553839</t>
  </si>
  <si>
    <t>8*0,04</t>
  </si>
  <si>
    <t>12,37*0,205</t>
  </si>
  <si>
    <t>obruby a přídlažba</t>
  </si>
  <si>
    <t>59</t>
  </si>
  <si>
    <t>997221569</t>
  </si>
  <si>
    <t>Příplatek ZKD 1 km u vodorovné dopravy suti z kusových materiálů</t>
  </si>
  <si>
    <t>1884149859</t>
  </si>
  <si>
    <t>5,392*14</t>
  </si>
  <si>
    <t>60</t>
  </si>
  <si>
    <t>99722157R</t>
  </si>
  <si>
    <t xml:space="preserve">Vodorovná doprava citybloku na skládku SUS </t>
  </si>
  <si>
    <t>-147430525</t>
  </si>
  <si>
    <t>61</t>
  </si>
  <si>
    <t>99722158R</t>
  </si>
  <si>
    <t>Vodorovná doprava vybouraných  dlažeb na dvůr obce  ,( 3 km)</t>
  </si>
  <si>
    <t>1309245241</t>
  </si>
  <si>
    <t>12*0,26</t>
  </si>
  <si>
    <t>62</t>
  </si>
  <si>
    <t>997221611</t>
  </si>
  <si>
    <t>Nakládání suti na dopravní prostředky pro vodorovnou dopravu</t>
  </si>
  <si>
    <t>-312260619</t>
  </si>
  <si>
    <t xml:space="preserve">Poznámka k souboru cen:_x000D_
1. Ceny lze použít i pro překládání při lomené dopravě. 2. Ceny nelze použít při dopravě po železnici, po vodě nebo neobvyklými dopravními prostředky. </t>
  </si>
  <si>
    <t>202,753</t>
  </si>
  <si>
    <t>63</t>
  </si>
  <si>
    <t>997221612</t>
  </si>
  <si>
    <t>Nakládání vybouraných hmot na dopravní prostředky pro vodorovnou dopravu</t>
  </si>
  <si>
    <t>1169972828</t>
  </si>
  <si>
    <t>5,392</t>
  </si>
  <si>
    <t>obruby</t>
  </si>
  <si>
    <t>3,12+6,49</t>
  </si>
  <si>
    <t>dlažba</t>
  </si>
  <si>
    <t>64</t>
  </si>
  <si>
    <t>997221815</t>
  </si>
  <si>
    <t>Poplatek za uložení betonového odpadu na skládce (skládkovné)</t>
  </si>
  <si>
    <t>1870231783</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</si>
  <si>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</si>
  <si>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15,002</t>
  </si>
  <si>
    <t>65</t>
  </si>
  <si>
    <t>997221845</t>
  </si>
  <si>
    <t>Poplatek za uložení odpadu z asfaltových povrchů na skládce (skládkovné)</t>
  </si>
  <si>
    <t>-1592837678</t>
  </si>
  <si>
    <t>326,32*0,128</t>
  </si>
  <si>
    <t>pol.č.4</t>
  </si>
  <si>
    <t>326,31*0,256</t>
  </si>
  <si>
    <t>pol.č 5</t>
  </si>
  <si>
    <t>36,46*0,256</t>
  </si>
  <si>
    <t>pol.č6</t>
  </si>
  <si>
    <t>66</t>
  </si>
  <si>
    <t>997221855</t>
  </si>
  <si>
    <t>Poplatek za uložení odpadu z kameniva na skládce (skládkovné)</t>
  </si>
  <si>
    <t>-2113766057</t>
  </si>
  <si>
    <t>289,85*0,235</t>
  </si>
  <si>
    <t>pol.č.3</t>
  </si>
  <si>
    <t>998</t>
  </si>
  <si>
    <t>Přesun hmot</t>
  </si>
  <si>
    <t>67</t>
  </si>
  <si>
    <t>998225111</t>
  </si>
  <si>
    <t>Přesun hmot pro pozemní komunikace s krytem z kamene, monolitickým betonovým nebo živičným</t>
  </si>
  <si>
    <t>1782583375</t>
  </si>
  <si>
    <t>SKU1602 - Dělící ostrůvek,chodník</t>
  </si>
  <si>
    <t>122202201</t>
  </si>
  <si>
    <t>Odkopávky a prokopávky nezapažené pro silnice objemu do 100 m3 v hornině tř. 3</t>
  </si>
  <si>
    <t>-508957393</t>
  </si>
  <si>
    <t>9,2*0,24</t>
  </si>
  <si>
    <t>15,46*0,48</t>
  </si>
  <si>
    <t>825108355</t>
  </si>
  <si>
    <t>9,629*1/2</t>
  </si>
  <si>
    <t>-1105598972</t>
  </si>
  <si>
    <t>-723442534</t>
  </si>
  <si>
    <t>9,629*5</t>
  </si>
  <si>
    <t>-2018456596</t>
  </si>
  <si>
    <t>-313182050</t>
  </si>
  <si>
    <t>9,629*1,6</t>
  </si>
  <si>
    <t>-1917584542</t>
  </si>
  <si>
    <t>26,14</t>
  </si>
  <si>
    <t>564751111</t>
  </si>
  <si>
    <t>Podklad z kameniva hrubého drceného  tl 150 mm</t>
  </si>
  <si>
    <t>-15208137</t>
  </si>
  <si>
    <t>17,84+4,81</t>
  </si>
  <si>
    <t>přejízdný chodník - dle výpisu hl.výměr</t>
  </si>
  <si>
    <t>564851111</t>
  </si>
  <si>
    <t>Podklad ze štěrkodrtě ŠD tl 150 mm</t>
  </si>
  <si>
    <t>-1445657094</t>
  </si>
  <si>
    <t>dělící ostrůvek</t>
  </si>
  <si>
    <t>564871111</t>
  </si>
  <si>
    <t>Podklad ze štěrkodrtě ŠD tl 250 mm</t>
  </si>
  <si>
    <t>1523926614</t>
  </si>
  <si>
    <t>přejízdný chodník</t>
  </si>
  <si>
    <t>591211111</t>
  </si>
  <si>
    <t>Kladení dlažby z kostek drobných z kamene do lože z kameniva těženého tl 50 mm</t>
  </si>
  <si>
    <t>18140975</t>
  </si>
  <si>
    <t>17,84</t>
  </si>
  <si>
    <t>583801200</t>
  </si>
  <si>
    <t>kostka dlažební drobná, žula velikost 10/10 cm</t>
  </si>
  <si>
    <t>-1500993582</t>
  </si>
  <si>
    <t>P</t>
  </si>
  <si>
    <t>Poznámka k položce:
1t = cca 5 m2</t>
  </si>
  <si>
    <t>17,84/5</t>
  </si>
  <si>
    <t>1t = 5m2</t>
  </si>
  <si>
    <t>596211110</t>
  </si>
  <si>
    <t>Kladení zámkové dlažby komunikací pro pěší tl 60 mm skupiny A pl do 50 m2</t>
  </si>
  <si>
    <t>-2117534073</t>
  </si>
  <si>
    <t>24,57</t>
  </si>
  <si>
    <t>592450380</t>
  </si>
  <si>
    <t>dlažba zámková  skladebná 20x10 x6 cm přírodní</t>
  </si>
  <si>
    <t>2068865509</t>
  </si>
  <si>
    <t>Poznámka k položce:
spotřeba: 36 kus/m2</t>
  </si>
  <si>
    <t>24,57*1,01 'Přepočtené koeficientem množství</t>
  </si>
  <si>
    <t>-1092323952</t>
  </si>
  <si>
    <t>4,81</t>
  </si>
  <si>
    <t>592452670</t>
  </si>
  <si>
    <t>dlažba  pro nevidomé  6 cm barevná</t>
  </si>
  <si>
    <t>1762995320</t>
  </si>
  <si>
    <t>4,81*1,01 'Přepočtené koeficientem množství</t>
  </si>
  <si>
    <t>596212210</t>
  </si>
  <si>
    <t>Kladení zámkové dlažby pozemních komunikací tl 80 mm skupiny A pl do 50 m2</t>
  </si>
  <si>
    <t>2095564160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</si>
  <si>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</si>
  <si>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592452672</t>
  </si>
  <si>
    <t>dlažba  pro nevidomé 20 x 10 x 8 cm barevná</t>
  </si>
  <si>
    <t>741552130</t>
  </si>
  <si>
    <t>912411211</t>
  </si>
  <si>
    <t>Pružný výstražný maják plastový D 600 mm neprosvětlený běžný ostrůvek vč zn "přikázaný směr jízdy "</t>
  </si>
  <si>
    <t>1119840879</t>
  </si>
  <si>
    <t>914111111</t>
  </si>
  <si>
    <t>Montáž svislé dopravní značky do velikosti 1 m2 objímkami na sloupek nebo konzolu</t>
  </si>
  <si>
    <t>1719439236</t>
  </si>
  <si>
    <t>404443171</t>
  </si>
  <si>
    <t xml:space="preserve">značka svislá reflexní  IZ 4a , IZ 4b </t>
  </si>
  <si>
    <t>1779834086</t>
  </si>
  <si>
    <t>914511112</t>
  </si>
  <si>
    <t>Montáž sloupku dopravních značek délky do 3,5 m s betonovým základem a patkou</t>
  </si>
  <si>
    <t>1216748614</t>
  </si>
  <si>
    <t>404452250</t>
  </si>
  <si>
    <t>sloupek Zn 60 - 350</t>
  </si>
  <si>
    <t>1441423744</t>
  </si>
  <si>
    <t>404452400</t>
  </si>
  <si>
    <t>patka hliníková HP 60</t>
  </si>
  <si>
    <t>-1589781546</t>
  </si>
  <si>
    <t>404452530</t>
  </si>
  <si>
    <t>víčko plastové na sloupek 60</t>
  </si>
  <si>
    <t>1809005817</t>
  </si>
  <si>
    <t>404452560</t>
  </si>
  <si>
    <t>upínací svorka na sloupek US 60</t>
  </si>
  <si>
    <t>-132434845</t>
  </si>
  <si>
    <t>916231213</t>
  </si>
  <si>
    <t>Osazení chodníkového obrubníku betonového stojatého s boční opěrou do lože z betonu prostého</t>
  </si>
  <si>
    <t>1056020034</t>
  </si>
  <si>
    <t>592175090</t>
  </si>
  <si>
    <t>obrubník univerzální  50x8x25 cm, přírodní</t>
  </si>
  <si>
    <t>-1312075344</t>
  </si>
  <si>
    <t>15,93*2*1,01</t>
  </si>
  <si>
    <t>916241113</t>
  </si>
  <si>
    <t>Osazení obrubníku kamenného ležatého s boční opěrou do lože z betonu prostého</t>
  </si>
  <si>
    <t>1401579498</t>
  </si>
  <si>
    <t>21,36</t>
  </si>
  <si>
    <t>583803340</t>
  </si>
  <si>
    <t>obrubník kamenný přímý,  (aAP) žula,OP3 20x25</t>
  </si>
  <si>
    <t>1807813730</t>
  </si>
  <si>
    <t>583804140</t>
  </si>
  <si>
    <t xml:space="preserve">obrubník kamenný obloukový , (bPP) žula, r=0,5÷1 m OP3 20x25  R = 0,85 atyp </t>
  </si>
  <si>
    <t>-1255451367</t>
  </si>
  <si>
    <t>1037815080</t>
  </si>
  <si>
    <t>21,36*0,3*0,15</t>
  </si>
  <si>
    <t>998223011</t>
  </si>
  <si>
    <t>Přesun hmot pro pozemní komunikace s krytem dlážděným</t>
  </si>
  <si>
    <t>-682348632</t>
  </si>
  <si>
    <t>SKU1603 - SO 301 Kanalizace</t>
  </si>
  <si>
    <t xml:space="preserve">    2 - Zakládání</t>
  </si>
  <si>
    <t xml:space="preserve">    3 - Svislé a kompletní konstrukce</t>
  </si>
  <si>
    <t>PSV - Práce a dodávky PSV</t>
  </si>
  <si>
    <t xml:space="preserve">    711 - Izolace proti vodě, vlhkosti a plynům</t>
  </si>
  <si>
    <t xml:space="preserve">    767 - Konstrukce zámečnické</t>
  </si>
  <si>
    <t>131201101</t>
  </si>
  <si>
    <t>Hloubení jam nezapažených v hornině tř. 3 objemu do 100 m3</t>
  </si>
  <si>
    <t>-16087808</t>
  </si>
  <si>
    <t>(1,7*1,2+0,25*2,2)*1,75*2</t>
  </si>
  <si>
    <t>2,5*0,7*0,85*2</t>
  </si>
  <si>
    <t>2,5*1,15*0,85*1/2*2</t>
  </si>
  <si>
    <t>Mezisoučet</t>
  </si>
  <si>
    <t>pro odvoz</t>
  </si>
  <si>
    <t>0,6*(2,4+1,7*2)*1,65*2</t>
  </si>
  <si>
    <t>0,6*2,2*0,8*2</t>
  </si>
  <si>
    <t>pro obsyp</t>
  </si>
  <si>
    <t>132201202</t>
  </si>
  <si>
    <t>Hloubení rýh š do 2000 mm v hornině tř. 3 objemu do 1000 m3</t>
  </si>
  <si>
    <t>1692312812</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</si>
  <si>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</si>
  <si>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50*3*0,9</t>
  </si>
  <si>
    <t>kanal</t>
  </si>
  <si>
    <t>8*1,5*0,9</t>
  </si>
  <si>
    <t>propust</t>
  </si>
  <si>
    <t>977807810</t>
  </si>
  <si>
    <t>145,8*1/2</t>
  </si>
  <si>
    <t>151101102</t>
  </si>
  <si>
    <t>Zřízení příložného pažení a rozepření stěn rýh hl do 4 m</t>
  </si>
  <si>
    <t>1847159159</t>
  </si>
  <si>
    <t>50*3*2</t>
  </si>
  <si>
    <t>8*1,5*2</t>
  </si>
  <si>
    <t>151101112</t>
  </si>
  <si>
    <t>Odstranění příložného pažení a rozepření stěn rýh hl do 4 m</t>
  </si>
  <si>
    <t>906853275</t>
  </si>
  <si>
    <t>324</t>
  </si>
  <si>
    <t>1670692525</t>
  </si>
  <si>
    <t>13,596</t>
  </si>
  <si>
    <t>-1362517618</t>
  </si>
  <si>
    <t>145,8-13,596</t>
  </si>
  <si>
    <t>1562392420</t>
  </si>
  <si>
    <t>132,204*5</t>
  </si>
  <si>
    <t>-1222957128</t>
  </si>
  <si>
    <t>-776129132</t>
  </si>
  <si>
    <t>132,204</t>
  </si>
  <si>
    <t>1501183114</t>
  </si>
  <si>
    <t>132,204*1,8</t>
  </si>
  <si>
    <t>-802680888</t>
  </si>
  <si>
    <t>145,8-27,76-13,596</t>
  </si>
  <si>
    <t>663151561</t>
  </si>
  <si>
    <t>104,444*2</t>
  </si>
  <si>
    <t>175101201</t>
  </si>
  <si>
    <t>Obsypání objektu nad přilehlým původním terénem sypaninou bez prohození, uloženou do 3 m</t>
  </si>
  <si>
    <t>1543653765</t>
  </si>
  <si>
    <t>175101209</t>
  </si>
  <si>
    <t>Příplatek k obsypání objektu za ruční prohození sypaniny, uložené do 3 m</t>
  </si>
  <si>
    <t>-1466144308</t>
  </si>
  <si>
    <t>1287452099</t>
  </si>
  <si>
    <t>50*0,9*0,55</t>
  </si>
  <si>
    <t>8*0,9*0,35</t>
  </si>
  <si>
    <t>-1766379229</t>
  </si>
  <si>
    <t>27,27*2 'Přepočtené koeficientem množství</t>
  </si>
  <si>
    <t>Zakládání</t>
  </si>
  <si>
    <t>273313711</t>
  </si>
  <si>
    <t>Základové desky z betonu tř. C 20/25</t>
  </si>
  <si>
    <t>-872538139</t>
  </si>
  <si>
    <t>(2*1,5+0,65*0,45*2)*0,1*2</t>
  </si>
  <si>
    <t>podkl bet.</t>
  </si>
  <si>
    <t>Svislé a kompletní konstrukce</t>
  </si>
  <si>
    <t>380321662</t>
  </si>
  <si>
    <t>Kompletní konstrukce ČOV, nádrží, vodojemů, žlabů nebo kanálů ze ŽB tř. C 30/37 XF 3  tl 300 mm</t>
  </si>
  <si>
    <t>19233034</t>
  </si>
  <si>
    <t>(1,2*1,7+0,5*0,25*2)*0,25*2</t>
  </si>
  <si>
    <t>0,8*2,2*0,25*2</t>
  </si>
  <si>
    <t>1*1,2*0,25*2</t>
  </si>
  <si>
    <t>(0,8+1)*1/2*1,2*0,25*2*2</t>
  </si>
  <si>
    <t>0,2*1,2*0,4*2</t>
  </si>
  <si>
    <t>0,2*2,2*0,6*2</t>
  </si>
  <si>
    <t>(0,6+0,4)*1/2*1,2*2</t>
  </si>
  <si>
    <t>lapač splavenin</t>
  </si>
  <si>
    <t>380356231</t>
  </si>
  <si>
    <t>Bednění kompletních konstrukcí ČOV, nádrží nebo vodojemů neomítaných ploch rovinných zřízení</t>
  </si>
  <si>
    <t>-705565867</t>
  </si>
  <si>
    <t>1,4*(1,2+0,7)*2*2</t>
  </si>
  <si>
    <t>1,65*(1,2+1,45*2+0,5*2+0,25*2+2,2)</t>
  </si>
  <si>
    <t>380356232</t>
  </si>
  <si>
    <t>Bednění kompletních konstrukcí ČOV, nádrží nebo vodojemů neomítaných ploch rovinných odstranění</t>
  </si>
  <si>
    <t>878598250</t>
  </si>
  <si>
    <t>380361006</t>
  </si>
  <si>
    <t>Výztuž kompletních konstrukcí ČOV, nádrží nebo vodojemů z betonářské oceli 10 505</t>
  </si>
  <si>
    <t>-1707585635</t>
  </si>
  <si>
    <t>5,625*0,1</t>
  </si>
  <si>
    <t>100 kg/m3</t>
  </si>
  <si>
    <t>-103976711</t>
  </si>
  <si>
    <t>50*0,9*0,12</t>
  </si>
  <si>
    <t>4*0,9*0,1</t>
  </si>
  <si>
    <t>452311141</t>
  </si>
  <si>
    <t>Podkladní desky z betonu prostého tř. C 16/20 otevřený výkop</t>
  </si>
  <si>
    <t>1585710360</t>
  </si>
  <si>
    <t>9,3*1,1*0,15</t>
  </si>
  <si>
    <t>597069111</t>
  </si>
  <si>
    <t>Příplatek ZKD 10 mm tl lože přes 100 mm u rigolu dlážděného</t>
  </si>
  <si>
    <t>-1141962896</t>
  </si>
  <si>
    <t>18,25*5</t>
  </si>
  <si>
    <t>celk tl. lože 15 cm</t>
  </si>
  <si>
    <t>597661111</t>
  </si>
  <si>
    <t>Rigol dlážděný do lože z betonu  C25/30 XF 3  100 mm  z dlažebních kostek drobných</t>
  </si>
  <si>
    <t>1117229586</t>
  </si>
  <si>
    <t>2,5*0,7*2</t>
  </si>
  <si>
    <t>2,5*1,95*2</t>
  </si>
  <si>
    <t>2,5*1*2</t>
  </si>
  <si>
    <t>871315221</t>
  </si>
  <si>
    <t>Kanalizační potrubí z tvrdého PVC-systém KG tuhost třídy SN8 DN150</t>
  </si>
  <si>
    <t>1538695355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</si>
  <si>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</si>
  <si>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871365221</t>
  </si>
  <si>
    <t>Kanalizační potrubí z tvrdého PVC-systém KG tuhost třídy SN8 DN250</t>
  </si>
  <si>
    <t>-1896926476</t>
  </si>
  <si>
    <t>41,7</t>
  </si>
  <si>
    <t>877310310</t>
  </si>
  <si>
    <t>Montáž kolen na potrubí z PP trub hladkých plnostěnných DN 150</t>
  </si>
  <si>
    <t>662293702</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</si>
  <si>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</si>
  <si>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286171620</t>
  </si>
  <si>
    <t>koleno kanalizační PP Master 15 ° DN 150</t>
  </si>
  <si>
    <t>-2089218588</t>
  </si>
  <si>
    <t>552536630</t>
  </si>
  <si>
    <t>příruba zaslepovací z tvárné litiny,práškový epoxid, tl.250µm X DN 150 mm</t>
  </si>
  <si>
    <t>1953062485</t>
  </si>
  <si>
    <t>895941111</t>
  </si>
  <si>
    <t>Zřízení vpusti kanalizační uliční z betonových dílců typ UV-50 normální</t>
  </si>
  <si>
    <t>282728567</t>
  </si>
  <si>
    <t>592238500</t>
  </si>
  <si>
    <t>dno betonové pro uliční vpusť s výtokovým otvorem  45x33x5 cm</t>
  </si>
  <si>
    <t>1155224050</t>
  </si>
  <si>
    <t>592238540</t>
  </si>
  <si>
    <t>skruž betonová pro uliční vpusťs výtokovým otvorem PVC , 45x35x5 cm</t>
  </si>
  <si>
    <t>1028972491</t>
  </si>
  <si>
    <t>592238570</t>
  </si>
  <si>
    <t>skruž betonová pro uliční vpusť horní , 45x30x5 cm</t>
  </si>
  <si>
    <t>1116074602</t>
  </si>
  <si>
    <t>592238600</t>
  </si>
  <si>
    <t>skruž betonová pro uliční vpusť středová , 45x20x5 cm</t>
  </si>
  <si>
    <t>-1462898058</t>
  </si>
  <si>
    <t>592238640</t>
  </si>
  <si>
    <t>prstenec betonový pro uliční vpusť vyrovnávací , 39x6x5 cm</t>
  </si>
  <si>
    <t>-1805997793</t>
  </si>
  <si>
    <t>592238660</t>
  </si>
  <si>
    <t>skruž betonová pro uliční vpusť přechodová , 45-27/32,5/11 cm</t>
  </si>
  <si>
    <t>1329627554</t>
  </si>
  <si>
    <t>89594139R</t>
  </si>
  <si>
    <t xml:space="preserve">Odstranění  vpusti kanalizační uliční vč.odvozu a poplatku za skládku </t>
  </si>
  <si>
    <t>-1636681716</t>
  </si>
  <si>
    <t>899202111</t>
  </si>
  <si>
    <t>Osazení mříží litinových včetně rámů a košů na bahno hmotnosti nad 50 do 100 kg</t>
  </si>
  <si>
    <t>-915244443</t>
  </si>
  <si>
    <t>592238730</t>
  </si>
  <si>
    <t>mříž  C250 DIN 19583-11 500/500 mm</t>
  </si>
  <si>
    <t>-392587373</t>
  </si>
  <si>
    <t>592238740</t>
  </si>
  <si>
    <t>koš pozink.  DIN 4052, vysoký, pro rám 500/300</t>
  </si>
  <si>
    <t>-1061335918</t>
  </si>
  <si>
    <t>919411131</t>
  </si>
  <si>
    <t>Čelo propustku z betonu prostého se zvýšenými nároky na prostředí pro propustek z trub DN 300 až 500</t>
  </si>
  <si>
    <t>-782317908</t>
  </si>
  <si>
    <t>919521110</t>
  </si>
  <si>
    <t>Zřízení silničního propustku z trub betonových nebo ŽB DN 250</t>
  </si>
  <si>
    <t>2057454616</t>
  </si>
  <si>
    <t>9,3</t>
  </si>
  <si>
    <t>592216140</t>
  </si>
  <si>
    <t>trouba betonová přímá, na pero a polodrážku  D25x100x4 cm</t>
  </si>
  <si>
    <t>77227687</t>
  </si>
  <si>
    <t>919535556</t>
  </si>
  <si>
    <t>Obetonování trubního propustku betonem se zvýšenými nároky na prostředí tř. C 25/30</t>
  </si>
  <si>
    <t>328698311</t>
  </si>
  <si>
    <t>9,3*1,1*0,58-3,14*0,29*0,29*9,3</t>
  </si>
  <si>
    <t>953943122</t>
  </si>
  <si>
    <t>Osazování výrobků do 5 kg/kus do betonu bez jejich dodání</t>
  </si>
  <si>
    <t>-1400227255</t>
  </si>
  <si>
    <t>L 50 /50/5</t>
  </si>
  <si>
    <t>130104200</t>
  </si>
  <si>
    <t>úhelník ocelový rovnostranný, v jakosti 11 375, 50 x 50 x 5 mm  pozink</t>
  </si>
  <si>
    <t>-1279187542</t>
  </si>
  <si>
    <t>Poznámka k položce:
Hmotnost: 4,03 kg/m</t>
  </si>
  <si>
    <t>4,18/1000*(1,3+0,8)*2*2</t>
  </si>
  <si>
    <t>998276101</t>
  </si>
  <si>
    <t>Přesun hmot pro trubní vedení z trub z plastických hmot otevřený výkop</t>
  </si>
  <si>
    <t>-523287039</t>
  </si>
  <si>
    <t>PSV</t>
  </si>
  <si>
    <t>Práce a dodávky PSV</t>
  </si>
  <si>
    <t>711</t>
  </si>
  <si>
    <t>Izolace proti vodě, vlhkosti a plynům</t>
  </si>
  <si>
    <t>711193121</t>
  </si>
  <si>
    <t xml:space="preserve">Izolace proti zemní vlhkosti na vodorovné ploše nátěrem vodoodpodivým </t>
  </si>
  <si>
    <t>-4054840</t>
  </si>
  <si>
    <t>1,2*0,7*2</t>
  </si>
  <si>
    <t>711193131</t>
  </si>
  <si>
    <t xml:space="preserve">Izolace proti zemní vlhkosti na svislé ploše nátěrem vodoodpudivým </t>
  </si>
  <si>
    <t>1626634118</t>
  </si>
  <si>
    <t>998711101</t>
  </si>
  <si>
    <t>Přesun hmot tonážní pro izolace proti vodě, vlhkosti a plynům v objektech výšky do 6 m</t>
  </si>
  <si>
    <t>-1965589200</t>
  </si>
  <si>
    <t>767</t>
  </si>
  <si>
    <t>Konstrukce zámečnické</t>
  </si>
  <si>
    <t>767662120</t>
  </si>
  <si>
    <t>Montáž mříží pevných přivařených</t>
  </si>
  <si>
    <t>266365218</t>
  </si>
  <si>
    <t>1,3*0,8*2</t>
  </si>
  <si>
    <t>553470165</t>
  </si>
  <si>
    <t>Mříž z páskové oceli 10/30 mm  -  1300/800 mm pozin</t>
  </si>
  <si>
    <t>1062330006</t>
  </si>
  <si>
    <t>998767101</t>
  </si>
  <si>
    <t>Přesun hmot tonážní pro zámečnické konstrukce v objektech v do 6 m</t>
  </si>
  <si>
    <t>-36253186</t>
  </si>
  <si>
    <t>SKU1604 - SO 801 SÚ</t>
  </si>
  <si>
    <t>112101101</t>
  </si>
  <si>
    <t>Kácení stromů listnatých D kmene do 300 mm</t>
  </si>
  <si>
    <t>-121381908</t>
  </si>
  <si>
    <t>112201101</t>
  </si>
  <si>
    <t>Odstranění pařezů D do 300 mm</t>
  </si>
  <si>
    <t>-691108725</t>
  </si>
  <si>
    <t>121101101</t>
  </si>
  <si>
    <t>Sejmutí ornice s přemístěním na vzdálenost do 50 m</t>
  </si>
  <si>
    <t>1321389401</t>
  </si>
  <si>
    <t>(123,69+154)*0,1</t>
  </si>
  <si>
    <t>1452615290</t>
  </si>
  <si>
    <t>216,03*0,1</t>
  </si>
  <si>
    <t>162301401</t>
  </si>
  <si>
    <t>Vodorovné přemístění větví stromů listnatých do 5 km D kmene do 300 mm</t>
  </si>
  <si>
    <t>471645963</t>
  </si>
  <si>
    <t>162301411</t>
  </si>
  <si>
    <t>Vodorovné přemístění kmenů stromů listnatých do 5 km D kmene do 300 mm</t>
  </si>
  <si>
    <t>-231471525</t>
  </si>
  <si>
    <t>162301421</t>
  </si>
  <si>
    <t>Vodorovné přemístění pařezů do 5 km D do 300 mm</t>
  </si>
  <si>
    <t>1505086351</t>
  </si>
  <si>
    <t>162301901</t>
  </si>
  <si>
    <t>Příplatek k vodorovnému přemístění větví stromů listnatých D kmene do 300 mm ZKD 5 km</t>
  </si>
  <si>
    <t>679228083</t>
  </si>
  <si>
    <t>3*2</t>
  </si>
  <si>
    <t>162301911</t>
  </si>
  <si>
    <t>Příplatek k vodorovnému přemístění kmenů stromů listnatých D kmene do 300 mm ZKD 5 km</t>
  </si>
  <si>
    <t>319146960</t>
  </si>
  <si>
    <t>162301921</t>
  </si>
  <si>
    <t>Příplatek k vodorovnému přemístění pařezů D 300 mm ZKD 5 km</t>
  </si>
  <si>
    <t>-2129113955</t>
  </si>
  <si>
    <t>-534193363</t>
  </si>
  <si>
    <t>181301101</t>
  </si>
  <si>
    <t>Rozprostření ornice tl vrstvy do 100 mm pl do 500 m2 v rovině nebo ve svahu do 1:5</t>
  </si>
  <si>
    <t>-1072204203</t>
  </si>
  <si>
    <t>216,03</t>
  </si>
  <si>
    <t>181411131</t>
  </si>
  <si>
    <t>Založení parkového trávníku výsevem plochy do 1000 m2 v rovině a ve svahu do 1:5</t>
  </si>
  <si>
    <t>1421699787</t>
  </si>
  <si>
    <t>005724100</t>
  </si>
  <si>
    <t>osivo směs travní parková</t>
  </si>
  <si>
    <t>kg</t>
  </si>
  <si>
    <t>-1591646599</t>
  </si>
  <si>
    <t>216,03*0,015 'Přepočtené koeficientem množství</t>
  </si>
  <si>
    <t>181951101</t>
  </si>
  <si>
    <t>Úprava pláně v hornině tř. 1 až 4 bez zhutnění</t>
  </si>
  <si>
    <t>-588536079</t>
  </si>
  <si>
    <t>997013811</t>
  </si>
  <si>
    <t>Poplatek za uložení stavebního dřevěného odpadu na skládce (skládkovné)</t>
  </si>
  <si>
    <t>-1596529349</t>
  </si>
  <si>
    <t>998231311</t>
  </si>
  <si>
    <t>Přesun hmot pro sadovnické a krajinářské úpravy vodorovně do 5000 m</t>
  </si>
  <si>
    <t>-517264114</t>
  </si>
  <si>
    <t>SKU1605 -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</si>
  <si>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</si>
  <si>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</si>
  <si>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</si>
  <si>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</si>
  <si>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</si>
  <si>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</si>
  <si>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</si>
  <si>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</si>
  <si>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</si>
  <si>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012103000</t>
  </si>
  <si>
    <t>Geodetické práce před výstavbou-zaměření ,vytyčení</t>
  </si>
  <si>
    <t>Kč</t>
  </si>
  <si>
    <t>1024</t>
  </si>
  <si>
    <t>-1246975221</t>
  </si>
  <si>
    <t>012203000</t>
  </si>
  <si>
    <t xml:space="preserve">Vytyčení sítí </t>
  </si>
  <si>
    <t>1206811667</t>
  </si>
  <si>
    <t>012303000</t>
  </si>
  <si>
    <t xml:space="preserve">Geodetické práce po výstavbě-zaměření skutečného stavu,geometrický plán </t>
  </si>
  <si>
    <t>-1409897338</t>
  </si>
  <si>
    <t>013254000</t>
  </si>
  <si>
    <t>Dokumentace RDS a skutečného provedení stavby</t>
  </si>
  <si>
    <t>-150793958</t>
  </si>
  <si>
    <t>VRN3</t>
  </si>
  <si>
    <t>Zařízení staveniště</t>
  </si>
  <si>
    <t>030001000</t>
  </si>
  <si>
    <t>Zařízení staveniště-zřízení ,zabezpečení,oplocení,energie pro ZS,náklady na buňky,mobil.WC,odstranění ZS</t>
  </si>
  <si>
    <t>-1134713159</t>
  </si>
  <si>
    <t>VRN4</t>
  </si>
  <si>
    <t>Inženýrská činnost</t>
  </si>
  <si>
    <t>043002000</t>
  </si>
  <si>
    <t xml:space="preserve">Zkoušení materiálů nezávislou zkušebnou </t>
  </si>
  <si>
    <t>-1637341592</t>
  </si>
  <si>
    <t>VRN7</t>
  </si>
  <si>
    <t>Provozní vlivy</t>
  </si>
  <si>
    <t>071103000</t>
  </si>
  <si>
    <t>Dopravně inženýrská opatření  ( dle příl.č.1)</t>
  </si>
  <si>
    <t>2089497497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</si>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</sst>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2" borderId="1" xfId="0" applyFont="1" applyFill="1" applyBorder="1" applyAlignment="1" applyProtection="1">
      <alignment horizontal="left" vertical="center"/>
      <protection locked="0"/>
    </xf>
    <xf numFmtId="0" fontId="41" fillId="2"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xf numFmtId="14" fontId="2" fillId="4" borderId="0" xfId="0" applyNumberFormat="1" applyFont="1" applyFill="1" applyBorder="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pane ySplit="1" topLeftCell="A2" activePane="bottomLeft" state="frozen"/>
      <selection pane="bottomLeft" activeCell="AN9" sqref="AN9"/>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78"/>
      <c r="AS2" s="378"/>
      <c r="AT2" s="378"/>
      <c r="AU2" s="378"/>
      <c r="AV2" s="378"/>
      <c r="AW2" s="378"/>
      <c r="AX2" s="378"/>
      <c r="AY2" s="378"/>
      <c r="AZ2" s="378"/>
      <c r="BA2" s="378"/>
      <c r="BB2" s="378"/>
      <c r="BC2" s="378"/>
      <c r="BD2" s="378"/>
      <c r="BE2" s="378"/>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43" t="s">
        <v>16</v>
      </c>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29"/>
      <c r="AQ5" s="31"/>
      <c r="BE5" s="341" t="s">
        <v>17</v>
      </c>
      <c r="BS5" s="24" t="s">
        <v>8</v>
      </c>
    </row>
    <row r="6" spans="1:74" ht="36.950000000000003" customHeight="1">
      <c r="B6" s="28"/>
      <c r="C6" s="29"/>
      <c r="D6" s="36" t="s">
        <v>18</v>
      </c>
      <c r="E6" s="29"/>
      <c r="F6" s="29"/>
      <c r="G6" s="29"/>
      <c r="H6" s="29"/>
      <c r="I6" s="29"/>
      <c r="J6" s="29"/>
      <c r="K6" s="345" t="s">
        <v>19</v>
      </c>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29"/>
      <c r="AQ6" s="31"/>
      <c r="BE6" s="342"/>
      <c r="BS6" s="24" t="s">
        <v>20</v>
      </c>
    </row>
    <row r="7" spans="1:74" ht="14.45"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22</v>
      </c>
      <c r="AO7" s="29"/>
      <c r="AP7" s="29"/>
      <c r="AQ7" s="31"/>
      <c r="BE7" s="342"/>
      <c r="BS7" s="24" t="s">
        <v>24</v>
      </c>
    </row>
    <row r="8" spans="1:74" ht="14.45" customHeight="1">
      <c r="B8" s="28"/>
      <c r="C8" s="29"/>
      <c r="D8" s="37"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27</v>
      </c>
      <c r="AL8" s="29"/>
      <c r="AM8" s="29"/>
      <c r="AN8" s="396">
        <v>43305</v>
      </c>
      <c r="AO8" s="29"/>
      <c r="AP8" s="29"/>
      <c r="AQ8" s="31"/>
      <c r="BE8" s="342"/>
      <c r="BS8" s="24" t="s">
        <v>28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42"/>
      <c r="BS9" s="24" t="s">
        <v>29</v>
      </c>
    </row>
    <row r="10" spans="1:74" ht="14.45" customHeight="1">
      <c r="B10" s="28"/>
      <c r="C10" s="29"/>
      <c r="D10" s="37" t="s">
        <v>30</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31</v>
      </c>
      <c r="AL10" s="29"/>
      <c r="AM10" s="29"/>
      <c r="AN10" s="35" t="s">
        <v>22</v>
      </c>
      <c r="AO10" s="29"/>
      <c r="AP10" s="29"/>
      <c r="AQ10" s="31"/>
      <c r="BE10" s="342"/>
      <c r="BS10" s="24" t="s">
        <v>20</v>
      </c>
    </row>
    <row r="11" spans="1:74" ht="18.399999999999999" customHeight="1">
      <c r="B11" s="28"/>
      <c r="C11" s="29"/>
      <c r="D11" s="29"/>
      <c r="E11" s="35" t="s">
        <v>32</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33</v>
      </c>
      <c r="AL11" s="29"/>
      <c r="AM11" s="29"/>
      <c r="AN11" s="35" t="s">
        <v>22</v>
      </c>
      <c r="AO11" s="29"/>
      <c r="AP11" s="29"/>
      <c r="AQ11" s="31"/>
      <c r="BE11" s="342"/>
      <c r="BS11" s="24" t="s">
        <v>20</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42"/>
      <c r="BS12" s="24" t="s">
        <v>20</v>
      </c>
    </row>
    <row r="13" spans="1:74" ht="14.45" customHeight="1">
      <c r="B13" s="28"/>
      <c r="C13" s="29"/>
      <c r="D13" s="37"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31</v>
      </c>
      <c r="AL13" s="29"/>
      <c r="AM13" s="29"/>
      <c r="AN13" s="38" t="s">
        <v>35</v>
      </c>
      <c r="AO13" s="29"/>
      <c r="AP13" s="29"/>
      <c r="AQ13" s="31"/>
      <c r="BE13" s="342"/>
      <c r="BS13" s="24" t="s">
        <v>20</v>
      </c>
    </row>
    <row r="14" spans="1:74">
      <c r="B14" s="28"/>
      <c r="C14" s="29"/>
      <c r="D14" s="29"/>
      <c r="E14" s="346" t="s">
        <v>35</v>
      </c>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7" t="s">
        <v>33</v>
      </c>
      <c r="AL14" s="29"/>
      <c r="AM14" s="29"/>
      <c r="AN14" s="38" t="s">
        <v>35</v>
      </c>
      <c r="AO14" s="29"/>
      <c r="AP14" s="29"/>
      <c r="AQ14" s="31"/>
      <c r="BE14" s="342"/>
      <c r="BS14" s="24" t="s">
        <v>20</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42"/>
      <c r="BS15" s="24" t="s">
        <v>6</v>
      </c>
    </row>
    <row r="16" spans="1:74" ht="14.45" customHeight="1">
      <c r="B16" s="28"/>
      <c r="C16" s="29"/>
      <c r="D16" s="37"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31</v>
      </c>
      <c r="AL16" s="29"/>
      <c r="AM16" s="29"/>
      <c r="AN16" s="35" t="s">
        <v>22</v>
      </c>
      <c r="AO16" s="29"/>
      <c r="AP16" s="29"/>
      <c r="AQ16" s="31"/>
      <c r="BE16" s="342"/>
      <c r="BS16" s="24" t="s">
        <v>6</v>
      </c>
    </row>
    <row r="17" spans="2:71" ht="18.399999999999999" customHeight="1">
      <c r="B17" s="28"/>
      <c r="C17" s="29"/>
      <c r="D17" s="29"/>
      <c r="E17" s="35" t="s">
        <v>37</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33</v>
      </c>
      <c r="AL17" s="29"/>
      <c r="AM17" s="29"/>
      <c r="AN17" s="35" t="s">
        <v>22</v>
      </c>
      <c r="AO17" s="29"/>
      <c r="AP17" s="29"/>
      <c r="AQ17" s="31"/>
      <c r="BE17" s="342"/>
      <c r="BS17" s="24" t="s">
        <v>38</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42"/>
      <c r="BS18" s="24" t="s">
        <v>8</v>
      </c>
    </row>
    <row r="19" spans="2:71" ht="14.45" customHeight="1">
      <c r="B19" s="28"/>
      <c r="C19" s="29"/>
      <c r="D19" s="37"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42"/>
      <c r="BS19" s="24" t="s">
        <v>8</v>
      </c>
    </row>
    <row r="20" spans="2:71" ht="16.5" customHeight="1">
      <c r="B20" s="28"/>
      <c r="C20" s="29"/>
      <c r="D20" s="29"/>
      <c r="E20" s="348" t="s">
        <v>22</v>
      </c>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29"/>
      <c r="AP20" s="29"/>
      <c r="AQ20" s="31"/>
      <c r="BE20" s="342"/>
      <c r="BS20" s="24" t="s">
        <v>38</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42"/>
    </row>
    <row r="22" spans="2:71" ht="6.95" customHeight="1">
      <c r="B22" s="28"/>
      <c r="C22" s="2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9"/>
      <c r="AQ22" s="31"/>
      <c r="BE22" s="342"/>
    </row>
    <row r="23" spans="2:71" s="1" customFormat="1" ht="25.9" customHeight="1">
      <c r="B23" s="40"/>
      <c r="C23" s="41"/>
      <c r="D23" s="42"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9">
        <f>ROUND(AG51,2)</f>
        <v>0</v>
      </c>
      <c r="AL23" s="350"/>
      <c r="AM23" s="350"/>
      <c r="AN23" s="350"/>
      <c r="AO23" s="350"/>
      <c r="AP23" s="41"/>
      <c r="AQ23" s="44"/>
      <c r="BE23" s="342"/>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2"/>
    </row>
    <row r="25" spans="2:71" s="1" customFormat="1" ht="13.5">
      <c r="B25" s="40"/>
      <c r="C25" s="41"/>
      <c r="D25" s="41"/>
      <c r="E25" s="41"/>
      <c r="F25" s="41"/>
      <c r="G25" s="41"/>
      <c r="H25" s="41"/>
      <c r="I25" s="41"/>
      <c r="J25" s="41"/>
      <c r="K25" s="41"/>
      <c r="L25" s="351" t="s">
        <v>41</v>
      </c>
      <c r="M25" s="351"/>
      <c r="N25" s="351"/>
      <c r="O25" s="351"/>
      <c r="P25" s="41"/>
      <c r="Q25" s="41"/>
      <c r="R25" s="41"/>
      <c r="S25" s="41"/>
      <c r="T25" s="41"/>
      <c r="U25" s="41"/>
      <c r="V25" s="41"/>
      <c r="W25" s="351" t="s">
        <v>42</v>
      </c>
      <c r="X25" s="351"/>
      <c r="Y25" s="351"/>
      <c r="Z25" s="351"/>
      <c r="AA25" s="351"/>
      <c r="AB25" s="351"/>
      <c r="AC25" s="351"/>
      <c r="AD25" s="351"/>
      <c r="AE25" s="351"/>
      <c r="AF25" s="41"/>
      <c r="AG25" s="41"/>
      <c r="AH25" s="41"/>
      <c r="AI25" s="41"/>
      <c r="AJ25" s="41"/>
      <c r="AK25" s="351" t="s">
        <v>43</v>
      </c>
      <c r="AL25" s="351"/>
      <c r="AM25" s="351"/>
      <c r="AN25" s="351"/>
      <c r="AO25" s="351"/>
      <c r="AP25" s="41"/>
      <c r="AQ25" s="44"/>
      <c r="BE25" s="342"/>
    </row>
    <row r="26" spans="2:71" s="2" customFormat="1" ht="14.45" customHeight="1">
      <c r="B26" s="46"/>
      <c r="C26" s="47"/>
      <c r="D26" s="48" t="s">
        <v>44</v>
      </c>
      <c r="E26" s="47"/>
      <c r="F26" s="48" t="s">
        <v>45</v>
      </c>
      <c r="G26" s="47"/>
      <c r="H26" s="47"/>
      <c r="I26" s="47"/>
      <c r="J26" s="47"/>
      <c r="K26" s="47"/>
      <c r="L26" s="352">
        <v>0.21</v>
      </c>
      <c r="M26" s="353"/>
      <c r="N26" s="353"/>
      <c r="O26" s="353"/>
      <c r="P26" s="47"/>
      <c r="Q26" s="47"/>
      <c r="R26" s="47"/>
      <c r="S26" s="47"/>
      <c r="T26" s="47"/>
      <c r="U26" s="47"/>
      <c r="V26" s="47"/>
      <c r="W26" s="354">
        <f>ROUND(AZ51,2)</f>
        <v>0</v>
      </c>
      <c r="X26" s="353"/>
      <c r="Y26" s="353"/>
      <c r="Z26" s="353"/>
      <c r="AA26" s="353"/>
      <c r="AB26" s="353"/>
      <c r="AC26" s="353"/>
      <c r="AD26" s="353"/>
      <c r="AE26" s="353"/>
      <c r="AF26" s="47"/>
      <c r="AG26" s="47"/>
      <c r="AH26" s="47"/>
      <c r="AI26" s="47"/>
      <c r="AJ26" s="47"/>
      <c r="AK26" s="354">
        <f>ROUND(AV51,2)</f>
        <v>0</v>
      </c>
      <c r="AL26" s="353"/>
      <c r="AM26" s="353"/>
      <c r="AN26" s="353"/>
      <c r="AO26" s="353"/>
      <c r="AP26" s="47"/>
      <c r="AQ26" s="49"/>
      <c r="BE26" s="342"/>
    </row>
    <row r="27" spans="2:71" s="2" customFormat="1" ht="14.45" customHeight="1">
      <c r="B27" s="46"/>
      <c r="C27" s="47"/>
      <c r="D27" s="47"/>
      <c r="E27" s="47"/>
      <c r="F27" s="48" t="s">
        <v>46</v>
      </c>
      <c r="G27" s="47"/>
      <c r="H27" s="47"/>
      <c r="I27" s="47"/>
      <c r="J27" s="47"/>
      <c r="K27" s="47"/>
      <c r="L27" s="352">
        <v>0.15</v>
      </c>
      <c r="M27" s="353"/>
      <c r="N27" s="353"/>
      <c r="O27" s="353"/>
      <c r="P27" s="47"/>
      <c r="Q27" s="47"/>
      <c r="R27" s="47"/>
      <c r="S27" s="47"/>
      <c r="T27" s="47"/>
      <c r="U27" s="47"/>
      <c r="V27" s="47"/>
      <c r="W27" s="354">
        <f>ROUND(BA51,2)</f>
        <v>0</v>
      </c>
      <c r="X27" s="353"/>
      <c r="Y27" s="353"/>
      <c r="Z27" s="353"/>
      <c r="AA27" s="353"/>
      <c r="AB27" s="353"/>
      <c r="AC27" s="353"/>
      <c r="AD27" s="353"/>
      <c r="AE27" s="353"/>
      <c r="AF27" s="47"/>
      <c r="AG27" s="47"/>
      <c r="AH27" s="47"/>
      <c r="AI27" s="47"/>
      <c r="AJ27" s="47"/>
      <c r="AK27" s="354">
        <f>ROUND(AW51,2)</f>
        <v>0</v>
      </c>
      <c r="AL27" s="353"/>
      <c r="AM27" s="353"/>
      <c r="AN27" s="353"/>
      <c r="AO27" s="353"/>
      <c r="AP27" s="47"/>
      <c r="AQ27" s="49"/>
      <c r="BE27" s="342"/>
    </row>
    <row r="28" spans="2:71" s="2" customFormat="1" ht="14.45" hidden="1" customHeight="1">
      <c r="B28" s="46"/>
      <c r="C28" s="47"/>
      <c r="D28" s="47"/>
      <c r="E28" s="47"/>
      <c r="F28" s="48" t="s">
        <v>47</v>
      </c>
      <c r="G28" s="47"/>
      <c r="H28" s="47"/>
      <c r="I28" s="47"/>
      <c r="J28" s="47"/>
      <c r="K28" s="47"/>
      <c r="L28" s="352">
        <v>0.21</v>
      </c>
      <c r="M28" s="353"/>
      <c r="N28" s="353"/>
      <c r="O28" s="353"/>
      <c r="P28" s="47"/>
      <c r="Q28" s="47"/>
      <c r="R28" s="47"/>
      <c r="S28" s="47"/>
      <c r="T28" s="47"/>
      <c r="U28" s="47"/>
      <c r="V28" s="47"/>
      <c r="W28" s="354">
        <f>ROUND(BB51,2)</f>
        <v>0</v>
      </c>
      <c r="X28" s="353"/>
      <c r="Y28" s="353"/>
      <c r="Z28" s="353"/>
      <c r="AA28" s="353"/>
      <c r="AB28" s="353"/>
      <c r="AC28" s="353"/>
      <c r="AD28" s="353"/>
      <c r="AE28" s="353"/>
      <c r="AF28" s="47"/>
      <c r="AG28" s="47"/>
      <c r="AH28" s="47"/>
      <c r="AI28" s="47"/>
      <c r="AJ28" s="47"/>
      <c r="AK28" s="354">
        <v>0</v>
      </c>
      <c r="AL28" s="353"/>
      <c r="AM28" s="353"/>
      <c r="AN28" s="353"/>
      <c r="AO28" s="353"/>
      <c r="AP28" s="47"/>
      <c r="AQ28" s="49"/>
      <c r="BE28" s="342"/>
    </row>
    <row r="29" spans="2:71" s="2" customFormat="1" ht="14.45" hidden="1" customHeight="1">
      <c r="B29" s="46"/>
      <c r="C29" s="47"/>
      <c r="D29" s="47"/>
      <c r="E29" s="47"/>
      <c r="F29" s="48" t="s">
        <v>48</v>
      </c>
      <c r="G29" s="47"/>
      <c r="H29" s="47"/>
      <c r="I29" s="47"/>
      <c r="J29" s="47"/>
      <c r="K29" s="47"/>
      <c r="L29" s="352">
        <v>0.15</v>
      </c>
      <c r="M29" s="353"/>
      <c r="N29" s="353"/>
      <c r="O29" s="353"/>
      <c r="P29" s="47"/>
      <c r="Q29" s="47"/>
      <c r="R29" s="47"/>
      <c r="S29" s="47"/>
      <c r="T29" s="47"/>
      <c r="U29" s="47"/>
      <c r="V29" s="47"/>
      <c r="W29" s="354">
        <f>ROUND(BC51,2)</f>
        <v>0</v>
      </c>
      <c r="X29" s="353"/>
      <c r="Y29" s="353"/>
      <c r="Z29" s="353"/>
      <c r="AA29" s="353"/>
      <c r="AB29" s="353"/>
      <c r="AC29" s="353"/>
      <c r="AD29" s="353"/>
      <c r="AE29" s="353"/>
      <c r="AF29" s="47"/>
      <c r="AG29" s="47"/>
      <c r="AH29" s="47"/>
      <c r="AI29" s="47"/>
      <c r="AJ29" s="47"/>
      <c r="AK29" s="354">
        <v>0</v>
      </c>
      <c r="AL29" s="353"/>
      <c r="AM29" s="353"/>
      <c r="AN29" s="353"/>
      <c r="AO29" s="353"/>
      <c r="AP29" s="47"/>
      <c r="AQ29" s="49"/>
      <c r="BE29" s="342"/>
    </row>
    <row r="30" spans="2:71" s="2" customFormat="1" ht="14.45" hidden="1" customHeight="1">
      <c r="B30" s="46"/>
      <c r="C30" s="47"/>
      <c r="D30" s="47"/>
      <c r="E30" s="47"/>
      <c r="F30" s="48" t="s">
        <v>49</v>
      </c>
      <c r="G30" s="47"/>
      <c r="H30" s="47"/>
      <c r="I30" s="47"/>
      <c r="J30" s="47"/>
      <c r="K30" s="47"/>
      <c r="L30" s="352">
        <v>0</v>
      </c>
      <c r="M30" s="353"/>
      <c r="N30" s="353"/>
      <c r="O30" s="353"/>
      <c r="P30" s="47"/>
      <c r="Q30" s="47"/>
      <c r="R30" s="47"/>
      <c r="S30" s="47"/>
      <c r="T30" s="47"/>
      <c r="U30" s="47"/>
      <c r="V30" s="47"/>
      <c r="W30" s="354">
        <f>ROUND(BD51,2)</f>
        <v>0</v>
      </c>
      <c r="X30" s="353"/>
      <c r="Y30" s="353"/>
      <c r="Z30" s="353"/>
      <c r="AA30" s="353"/>
      <c r="AB30" s="353"/>
      <c r="AC30" s="353"/>
      <c r="AD30" s="353"/>
      <c r="AE30" s="353"/>
      <c r="AF30" s="47"/>
      <c r="AG30" s="47"/>
      <c r="AH30" s="47"/>
      <c r="AI30" s="47"/>
      <c r="AJ30" s="47"/>
      <c r="AK30" s="354">
        <v>0</v>
      </c>
      <c r="AL30" s="353"/>
      <c r="AM30" s="353"/>
      <c r="AN30" s="353"/>
      <c r="AO30" s="353"/>
      <c r="AP30" s="47"/>
      <c r="AQ30" s="49"/>
      <c r="BE30" s="342"/>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2"/>
    </row>
    <row r="32" spans="2:71" s="1" customFormat="1" ht="25.9" customHeight="1">
      <c r="B32" s="40"/>
      <c r="C32" s="50"/>
      <c r="D32" s="51" t="s">
        <v>50</v>
      </c>
      <c r="E32" s="52"/>
      <c r="F32" s="52"/>
      <c r="G32" s="52"/>
      <c r="H32" s="52"/>
      <c r="I32" s="52"/>
      <c r="J32" s="52"/>
      <c r="K32" s="52"/>
      <c r="L32" s="52"/>
      <c r="M32" s="52"/>
      <c r="N32" s="52"/>
      <c r="O32" s="52"/>
      <c r="P32" s="52"/>
      <c r="Q32" s="52"/>
      <c r="R32" s="52"/>
      <c r="S32" s="52"/>
      <c r="T32" s="53" t="s">
        <v>51</v>
      </c>
      <c r="U32" s="52"/>
      <c r="V32" s="52"/>
      <c r="W32" s="52"/>
      <c r="X32" s="355" t="s">
        <v>52</v>
      </c>
      <c r="Y32" s="356"/>
      <c r="Z32" s="356"/>
      <c r="AA32" s="356"/>
      <c r="AB32" s="356"/>
      <c r="AC32" s="52"/>
      <c r="AD32" s="52"/>
      <c r="AE32" s="52"/>
      <c r="AF32" s="52"/>
      <c r="AG32" s="52"/>
      <c r="AH32" s="52"/>
      <c r="AI32" s="52"/>
      <c r="AJ32" s="52"/>
      <c r="AK32" s="357">
        <f>SUM(AK23:AK30)</f>
        <v>0</v>
      </c>
      <c r="AL32" s="356"/>
      <c r="AM32" s="356"/>
      <c r="AN32" s="356"/>
      <c r="AO32" s="358"/>
      <c r="AP32" s="50"/>
      <c r="AQ32" s="54"/>
      <c r="BE32" s="342"/>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53</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SKU16E</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9" t="str">
        <f>K6</f>
        <v>III-2031 Vejprnice - inravilánová vstupní brána</v>
      </c>
      <c r="M42" s="360"/>
      <c r="N42" s="360"/>
      <c r="O42" s="360"/>
      <c r="P42" s="360"/>
      <c r="Q42" s="360"/>
      <c r="R42" s="360"/>
      <c r="S42" s="360"/>
      <c r="T42" s="360"/>
      <c r="U42" s="360"/>
      <c r="V42" s="360"/>
      <c r="W42" s="360"/>
      <c r="X42" s="360"/>
      <c r="Y42" s="360"/>
      <c r="Z42" s="360"/>
      <c r="AA42" s="360"/>
      <c r="AB42" s="360"/>
      <c r="AC42" s="360"/>
      <c r="AD42" s="360"/>
      <c r="AE42" s="360"/>
      <c r="AF42" s="360"/>
      <c r="AG42" s="360"/>
      <c r="AH42" s="360"/>
      <c r="AI42" s="360"/>
      <c r="AJ42" s="360"/>
      <c r="AK42" s="360"/>
      <c r="AL42" s="360"/>
      <c r="AM42" s="360"/>
      <c r="AN42" s="360"/>
      <c r="AO42" s="360"/>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25</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61">
        <f>IF(AN8= "","",AN8)</f>
        <v>43305</v>
      </c>
      <c r="AN44" s="361"/>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30</v>
      </c>
      <c r="D46" s="62"/>
      <c r="E46" s="62"/>
      <c r="F46" s="62"/>
      <c r="G46" s="62"/>
      <c r="H46" s="62"/>
      <c r="I46" s="62"/>
      <c r="J46" s="62"/>
      <c r="K46" s="62"/>
      <c r="L46" s="65" t="str">
        <f>IF(E11= "","",E11)</f>
        <v>SÚS Plzeňského kraje</v>
      </c>
      <c r="M46" s="62"/>
      <c r="N46" s="62"/>
      <c r="O46" s="62"/>
      <c r="P46" s="62"/>
      <c r="Q46" s="62"/>
      <c r="R46" s="62"/>
      <c r="S46" s="62"/>
      <c r="T46" s="62"/>
      <c r="U46" s="62"/>
      <c r="V46" s="62"/>
      <c r="W46" s="62"/>
      <c r="X46" s="62"/>
      <c r="Y46" s="62"/>
      <c r="Z46" s="62"/>
      <c r="AA46" s="62"/>
      <c r="AB46" s="62"/>
      <c r="AC46" s="62"/>
      <c r="AD46" s="62"/>
      <c r="AE46" s="62"/>
      <c r="AF46" s="62"/>
      <c r="AG46" s="62"/>
      <c r="AH46" s="62"/>
      <c r="AI46" s="64" t="s">
        <v>36</v>
      </c>
      <c r="AJ46" s="62"/>
      <c r="AK46" s="62"/>
      <c r="AL46" s="62"/>
      <c r="AM46" s="362" t="str">
        <f>IF(E17="","",E17)</f>
        <v>Projekční kancelář Ing.Škubalová</v>
      </c>
      <c r="AN46" s="362"/>
      <c r="AO46" s="362"/>
      <c r="AP46" s="362"/>
      <c r="AQ46" s="62"/>
      <c r="AR46" s="60"/>
      <c r="AS46" s="363" t="s">
        <v>54</v>
      </c>
      <c r="AT46" s="364"/>
      <c r="AU46" s="73"/>
      <c r="AV46" s="73"/>
      <c r="AW46" s="73"/>
      <c r="AX46" s="73"/>
      <c r="AY46" s="73"/>
      <c r="AZ46" s="73"/>
      <c r="BA46" s="73"/>
      <c r="BB46" s="73"/>
      <c r="BC46" s="73"/>
      <c r="BD46" s="74"/>
    </row>
    <row r="47" spans="2:56" s="1" customFormat="1">
      <c r="B47" s="40"/>
      <c r="C47" s="64" t="s">
        <v>34</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65"/>
      <c r="AT47" s="366"/>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67"/>
      <c r="AT48" s="368"/>
      <c r="AU48" s="41"/>
      <c r="AV48" s="41"/>
      <c r="AW48" s="41"/>
      <c r="AX48" s="41"/>
      <c r="AY48" s="41"/>
      <c r="AZ48" s="41"/>
      <c r="BA48" s="41"/>
      <c r="BB48" s="41"/>
      <c r="BC48" s="41"/>
      <c r="BD48" s="77"/>
    </row>
    <row r="49" spans="1:91" s="1" customFormat="1" ht="29.25" customHeight="1">
      <c r="B49" s="40"/>
      <c r="C49" s="369" t="s">
        <v>55</v>
      </c>
      <c r="D49" s="370"/>
      <c r="E49" s="370"/>
      <c r="F49" s="370"/>
      <c r="G49" s="370"/>
      <c r="H49" s="78"/>
      <c r="I49" s="371" t="s">
        <v>56</v>
      </c>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2" t="s">
        <v>57</v>
      </c>
      <c r="AH49" s="370"/>
      <c r="AI49" s="370"/>
      <c r="AJ49" s="370"/>
      <c r="AK49" s="370"/>
      <c r="AL49" s="370"/>
      <c r="AM49" s="370"/>
      <c r="AN49" s="371" t="s">
        <v>58</v>
      </c>
      <c r="AO49" s="370"/>
      <c r="AP49" s="370"/>
      <c r="AQ49" s="79" t="s">
        <v>59</v>
      </c>
      <c r="AR49" s="60"/>
      <c r="AS49" s="80" t="s">
        <v>60</v>
      </c>
      <c r="AT49" s="81" t="s">
        <v>61</v>
      </c>
      <c r="AU49" s="81" t="s">
        <v>62</v>
      </c>
      <c r="AV49" s="81" t="s">
        <v>63</v>
      </c>
      <c r="AW49" s="81" t="s">
        <v>64</v>
      </c>
      <c r="AX49" s="81" t="s">
        <v>65</v>
      </c>
      <c r="AY49" s="81" t="s">
        <v>66</v>
      </c>
      <c r="AZ49" s="81" t="s">
        <v>67</v>
      </c>
      <c r="BA49" s="81" t="s">
        <v>68</v>
      </c>
      <c r="BB49" s="81" t="s">
        <v>69</v>
      </c>
      <c r="BC49" s="81" t="s">
        <v>70</v>
      </c>
      <c r="BD49" s="82" t="s">
        <v>71</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72</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76">
        <f>ROUND(SUM(AG52:AG56),2)</f>
        <v>0</v>
      </c>
      <c r="AH51" s="376"/>
      <c r="AI51" s="376"/>
      <c r="AJ51" s="376"/>
      <c r="AK51" s="376"/>
      <c r="AL51" s="376"/>
      <c r="AM51" s="376"/>
      <c r="AN51" s="377">
        <f t="shared" ref="AN51:AN56" si="0">SUM(AG51,AT51)</f>
        <v>0</v>
      </c>
      <c r="AO51" s="377"/>
      <c r="AP51" s="377"/>
      <c r="AQ51" s="88" t="s">
        <v>22</v>
      </c>
      <c r="AR51" s="70"/>
      <c r="AS51" s="89">
        <f>ROUND(SUM(AS52:AS56),2)</f>
        <v>0</v>
      </c>
      <c r="AT51" s="90">
        <f t="shared" ref="AT51:AT56" si="1">ROUND(SUM(AV51:AW51),2)</f>
        <v>0</v>
      </c>
      <c r="AU51" s="91">
        <f>ROUND(SUM(AU52:AU56),5)</f>
        <v>0</v>
      </c>
      <c r="AV51" s="90">
        <f>ROUND(AZ51*L26,2)</f>
        <v>0</v>
      </c>
      <c r="AW51" s="90">
        <f>ROUND(BA51*L27,2)</f>
        <v>0</v>
      </c>
      <c r="AX51" s="90">
        <f>ROUND(BB51*L26,2)</f>
        <v>0</v>
      </c>
      <c r="AY51" s="90">
        <f>ROUND(BC51*L27,2)</f>
        <v>0</v>
      </c>
      <c r="AZ51" s="90">
        <f>ROUND(SUM(AZ52:AZ56),2)</f>
        <v>0</v>
      </c>
      <c r="BA51" s="90">
        <f>ROUND(SUM(BA52:BA56),2)</f>
        <v>0</v>
      </c>
      <c r="BB51" s="90">
        <f>ROUND(SUM(BB52:BB56),2)</f>
        <v>0</v>
      </c>
      <c r="BC51" s="90">
        <f>ROUND(SUM(BC52:BC56),2)</f>
        <v>0</v>
      </c>
      <c r="BD51" s="92">
        <f>ROUND(SUM(BD52:BD56),2)</f>
        <v>0</v>
      </c>
      <c r="BS51" s="93" t="s">
        <v>73</v>
      </c>
      <c r="BT51" s="93" t="s">
        <v>74</v>
      </c>
      <c r="BU51" s="94" t="s">
        <v>75</v>
      </c>
      <c r="BV51" s="93" t="s">
        <v>76</v>
      </c>
      <c r="BW51" s="93" t="s">
        <v>7</v>
      </c>
      <c r="BX51" s="93" t="s">
        <v>77</v>
      </c>
      <c r="CL51" s="93" t="s">
        <v>22</v>
      </c>
    </row>
    <row r="52" spans="1:91" s="5" customFormat="1" ht="16.5" customHeight="1">
      <c r="A52" s="95" t="s">
        <v>78</v>
      </c>
      <c r="B52" s="96"/>
      <c r="C52" s="97"/>
      <c r="D52" s="375" t="s">
        <v>79</v>
      </c>
      <c r="E52" s="375"/>
      <c r="F52" s="375"/>
      <c r="G52" s="375"/>
      <c r="H52" s="375"/>
      <c r="I52" s="98"/>
      <c r="J52" s="375" t="s">
        <v>80</v>
      </c>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3">
        <f>'SKU1601 - SO 101 Komunikace'!J27</f>
        <v>0</v>
      </c>
      <c r="AH52" s="374"/>
      <c r="AI52" s="374"/>
      <c r="AJ52" s="374"/>
      <c r="AK52" s="374"/>
      <c r="AL52" s="374"/>
      <c r="AM52" s="374"/>
      <c r="AN52" s="373">
        <f t="shared" si="0"/>
        <v>0</v>
      </c>
      <c r="AO52" s="374"/>
      <c r="AP52" s="374"/>
      <c r="AQ52" s="99" t="s">
        <v>81</v>
      </c>
      <c r="AR52" s="100"/>
      <c r="AS52" s="101">
        <v>0</v>
      </c>
      <c r="AT52" s="102">
        <f t="shared" si="1"/>
        <v>0</v>
      </c>
      <c r="AU52" s="103">
        <f>'SKU1601 - SO 101 Komunikace'!P84</f>
        <v>0</v>
      </c>
      <c r="AV52" s="102">
        <f>'SKU1601 - SO 101 Komunikace'!J30</f>
        <v>0</v>
      </c>
      <c r="AW52" s="102">
        <f>'SKU1601 - SO 101 Komunikace'!J31</f>
        <v>0</v>
      </c>
      <c r="AX52" s="102">
        <f>'SKU1601 - SO 101 Komunikace'!J32</f>
        <v>0</v>
      </c>
      <c r="AY52" s="102">
        <f>'SKU1601 - SO 101 Komunikace'!J33</f>
        <v>0</v>
      </c>
      <c r="AZ52" s="102">
        <f>'SKU1601 - SO 101 Komunikace'!F30</f>
        <v>0</v>
      </c>
      <c r="BA52" s="102">
        <f>'SKU1601 - SO 101 Komunikace'!F31</f>
        <v>0</v>
      </c>
      <c r="BB52" s="102">
        <f>'SKU1601 - SO 101 Komunikace'!F32</f>
        <v>0</v>
      </c>
      <c r="BC52" s="102">
        <f>'SKU1601 - SO 101 Komunikace'!F33</f>
        <v>0</v>
      </c>
      <c r="BD52" s="104">
        <f>'SKU1601 - SO 101 Komunikace'!F34</f>
        <v>0</v>
      </c>
      <c r="BT52" s="105" t="s">
        <v>24</v>
      </c>
      <c r="BV52" s="105" t="s">
        <v>76</v>
      </c>
      <c r="BW52" s="105" t="s">
        <v>82</v>
      </c>
      <c r="BX52" s="105" t="s">
        <v>7</v>
      </c>
      <c r="CL52" s="105" t="s">
        <v>22</v>
      </c>
      <c r="CM52" s="105" t="s">
        <v>83</v>
      </c>
    </row>
    <row r="53" spans="1:91" s="5" customFormat="1" ht="16.5" customHeight="1">
      <c r="A53" s="95" t="s">
        <v>78</v>
      </c>
      <c r="B53" s="96"/>
      <c r="C53" s="97"/>
      <c r="D53" s="375" t="s">
        <v>84</v>
      </c>
      <c r="E53" s="375"/>
      <c r="F53" s="375"/>
      <c r="G53" s="375"/>
      <c r="H53" s="375"/>
      <c r="I53" s="98"/>
      <c r="J53" s="375" t="s">
        <v>85</v>
      </c>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3">
        <f>'SKU1602 - Dělící ostrůvek...'!J27</f>
        <v>0</v>
      </c>
      <c r="AH53" s="374"/>
      <c r="AI53" s="374"/>
      <c r="AJ53" s="374"/>
      <c r="AK53" s="374"/>
      <c r="AL53" s="374"/>
      <c r="AM53" s="374"/>
      <c r="AN53" s="373">
        <f t="shared" si="0"/>
        <v>0</v>
      </c>
      <c r="AO53" s="374"/>
      <c r="AP53" s="374"/>
      <c r="AQ53" s="99" t="s">
        <v>81</v>
      </c>
      <c r="AR53" s="100"/>
      <c r="AS53" s="101">
        <v>0</v>
      </c>
      <c r="AT53" s="102">
        <f t="shared" si="1"/>
        <v>0</v>
      </c>
      <c r="AU53" s="103">
        <f>'SKU1602 - Dělící ostrůvek...'!P81</f>
        <v>0</v>
      </c>
      <c r="AV53" s="102">
        <f>'SKU1602 - Dělící ostrůvek...'!J30</f>
        <v>0</v>
      </c>
      <c r="AW53" s="102">
        <f>'SKU1602 - Dělící ostrůvek...'!J31</f>
        <v>0</v>
      </c>
      <c r="AX53" s="102">
        <f>'SKU1602 - Dělící ostrůvek...'!J32</f>
        <v>0</v>
      </c>
      <c r="AY53" s="102">
        <f>'SKU1602 - Dělící ostrůvek...'!J33</f>
        <v>0</v>
      </c>
      <c r="AZ53" s="102">
        <f>'SKU1602 - Dělící ostrůvek...'!F30</f>
        <v>0</v>
      </c>
      <c r="BA53" s="102">
        <f>'SKU1602 - Dělící ostrůvek...'!F31</f>
        <v>0</v>
      </c>
      <c r="BB53" s="102">
        <f>'SKU1602 - Dělící ostrůvek...'!F32</f>
        <v>0</v>
      </c>
      <c r="BC53" s="102">
        <f>'SKU1602 - Dělící ostrůvek...'!F33</f>
        <v>0</v>
      </c>
      <c r="BD53" s="104">
        <f>'SKU1602 - Dělící ostrůvek...'!F34</f>
        <v>0</v>
      </c>
      <c r="BT53" s="105" t="s">
        <v>24</v>
      </c>
      <c r="BV53" s="105" t="s">
        <v>76</v>
      </c>
      <c r="BW53" s="105" t="s">
        <v>86</v>
      </c>
      <c r="BX53" s="105" t="s">
        <v>7</v>
      </c>
      <c r="CL53" s="105" t="s">
        <v>22</v>
      </c>
      <c r="CM53" s="105" t="s">
        <v>83</v>
      </c>
    </row>
    <row r="54" spans="1:91" s="5" customFormat="1" ht="16.5" customHeight="1">
      <c r="A54" s="95" t="s">
        <v>78</v>
      </c>
      <c r="B54" s="96"/>
      <c r="C54" s="97"/>
      <c r="D54" s="375" t="s">
        <v>87</v>
      </c>
      <c r="E54" s="375"/>
      <c r="F54" s="375"/>
      <c r="G54" s="375"/>
      <c r="H54" s="375"/>
      <c r="I54" s="98"/>
      <c r="J54" s="375" t="s">
        <v>88</v>
      </c>
      <c r="K54" s="375"/>
      <c r="L54" s="375"/>
      <c r="M54" s="375"/>
      <c r="N54" s="375"/>
      <c r="O54" s="375"/>
      <c r="P54" s="375"/>
      <c r="Q54" s="375"/>
      <c r="R54" s="375"/>
      <c r="S54" s="375"/>
      <c r="T54" s="375"/>
      <c r="U54" s="375"/>
      <c r="V54" s="375"/>
      <c r="W54" s="375"/>
      <c r="X54" s="375"/>
      <c r="Y54" s="375"/>
      <c r="Z54" s="375"/>
      <c r="AA54" s="375"/>
      <c r="AB54" s="375"/>
      <c r="AC54" s="375"/>
      <c r="AD54" s="375"/>
      <c r="AE54" s="375"/>
      <c r="AF54" s="375"/>
      <c r="AG54" s="373">
        <f>'SKU1603 - SO 301 Kanalizace'!J27</f>
        <v>0</v>
      </c>
      <c r="AH54" s="374"/>
      <c r="AI54" s="374"/>
      <c r="AJ54" s="374"/>
      <c r="AK54" s="374"/>
      <c r="AL54" s="374"/>
      <c r="AM54" s="374"/>
      <c r="AN54" s="373">
        <f t="shared" si="0"/>
        <v>0</v>
      </c>
      <c r="AO54" s="374"/>
      <c r="AP54" s="374"/>
      <c r="AQ54" s="99" t="s">
        <v>81</v>
      </c>
      <c r="AR54" s="100"/>
      <c r="AS54" s="101">
        <v>0</v>
      </c>
      <c r="AT54" s="102">
        <f t="shared" si="1"/>
        <v>0</v>
      </c>
      <c r="AU54" s="103">
        <f>'SKU1603 - SO 301 Kanalizace'!P88</f>
        <v>0</v>
      </c>
      <c r="AV54" s="102">
        <f>'SKU1603 - SO 301 Kanalizace'!J30</f>
        <v>0</v>
      </c>
      <c r="AW54" s="102">
        <f>'SKU1603 - SO 301 Kanalizace'!J31</f>
        <v>0</v>
      </c>
      <c r="AX54" s="102">
        <f>'SKU1603 - SO 301 Kanalizace'!J32</f>
        <v>0</v>
      </c>
      <c r="AY54" s="102">
        <f>'SKU1603 - SO 301 Kanalizace'!J33</f>
        <v>0</v>
      </c>
      <c r="AZ54" s="102">
        <f>'SKU1603 - SO 301 Kanalizace'!F30</f>
        <v>0</v>
      </c>
      <c r="BA54" s="102">
        <f>'SKU1603 - SO 301 Kanalizace'!F31</f>
        <v>0</v>
      </c>
      <c r="BB54" s="102">
        <f>'SKU1603 - SO 301 Kanalizace'!F32</f>
        <v>0</v>
      </c>
      <c r="BC54" s="102">
        <f>'SKU1603 - SO 301 Kanalizace'!F33</f>
        <v>0</v>
      </c>
      <c r="BD54" s="104">
        <f>'SKU1603 - SO 301 Kanalizace'!F34</f>
        <v>0</v>
      </c>
      <c r="BT54" s="105" t="s">
        <v>24</v>
      </c>
      <c r="BV54" s="105" t="s">
        <v>76</v>
      </c>
      <c r="BW54" s="105" t="s">
        <v>89</v>
      </c>
      <c r="BX54" s="105" t="s">
        <v>7</v>
      </c>
      <c r="CL54" s="105" t="s">
        <v>22</v>
      </c>
      <c r="CM54" s="105" t="s">
        <v>83</v>
      </c>
    </row>
    <row r="55" spans="1:91" s="5" customFormat="1" ht="16.5" customHeight="1">
      <c r="A55" s="95" t="s">
        <v>78</v>
      </c>
      <c r="B55" s="96"/>
      <c r="C55" s="97"/>
      <c r="D55" s="375" t="s">
        <v>90</v>
      </c>
      <c r="E55" s="375"/>
      <c r="F55" s="375"/>
      <c r="G55" s="375"/>
      <c r="H55" s="375"/>
      <c r="I55" s="98"/>
      <c r="J55" s="375" t="s">
        <v>91</v>
      </c>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3">
        <f>'SKU1604 - SO 801 SÚ'!J27</f>
        <v>0</v>
      </c>
      <c r="AH55" s="374"/>
      <c r="AI55" s="374"/>
      <c r="AJ55" s="374"/>
      <c r="AK55" s="374"/>
      <c r="AL55" s="374"/>
      <c r="AM55" s="374"/>
      <c r="AN55" s="373">
        <f t="shared" si="0"/>
        <v>0</v>
      </c>
      <c r="AO55" s="374"/>
      <c r="AP55" s="374"/>
      <c r="AQ55" s="99" t="s">
        <v>81</v>
      </c>
      <c r="AR55" s="100"/>
      <c r="AS55" s="101">
        <v>0</v>
      </c>
      <c r="AT55" s="102">
        <f t="shared" si="1"/>
        <v>0</v>
      </c>
      <c r="AU55" s="103">
        <f>'SKU1604 - SO 801 SÚ'!P80</f>
        <v>0</v>
      </c>
      <c r="AV55" s="102">
        <f>'SKU1604 - SO 801 SÚ'!J30</f>
        <v>0</v>
      </c>
      <c r="AW55" s="102">
        <f>'SKU1604 - SO 801 SÚ'!J31</f>
        <v>0</v>
      </c>
      <c r="AX55" s="102">
        <f>'SKU1604 - SO 801 SÚ'!J32</f>
        <v>0</v>
      </c>
      <c r="AY55" s="102">
        <f>'SKU1604 - SO 801 SÚ'!J33</f>
        <v>0</v>
      </c>
      <c r="AZ55" s="102">
        <f>'SKU1604 - SO 801 SÚ'!F30</f>
        <v>0</v>
      </c>
      <c r="BA55" s="102">
        <f>'SKU1604 - SO 801 SÚ'!F31</f>
        <v>0</v>
      </c>
      <c r="BB55" s="102">
        <f>'SKU1604 - SO 801 SÚ'!F32</f>
        <v>0</v>
      </c>
      <c r="BC55" s="102">
        <f>'SKU1604 - SO 801 SÚ'!F33</f>
        <v>0</v>
      </c>
      <c r="BD55" s="104">
        <f>'SKU1604 - SO 801 SÚ'!F34</f>
        <v>0</v>
      </c>
      <c r="BT55" s="105" t="s">
        <v>24</v>
      </c>
      <c r="BV55" s="105" t="s">
        <v>76</v>
      </c>
      <c r="BW55" s="105" t="s">
        <v>92</v>
      </c>
      <c r="BX55" s="105" t="s">
        <v>7</v>
      </c>
      <c r="CL55" s="105" t="s">
        <v>22</v>
      </c>
      <c r="CM55" s="105" t="s">
        <v>83</v>
      </c>
    </row>
    <row r="56" spans="1:91" s="5" customFormat="1" ht="16.5" customHeight="1">
      <c r="A56" s="95" t="s">
        <v>78</v>
      </c>
      <c r="B56" s="96"/>
      <c r="C56" s="97"/>
      <c r="D56" s="375" t="s">
        <v>93</v>
      </c>
      <c r="E56" s="375"/>
      <c r="F56" s="375"/>
      <c r="G56" s="375"/>
      <c r="H56" s="375"/>
      <c r="I56" s="98"/>
      <c r="J56" s="375" t="s">
        <v>94</v>
      </c>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3">
        <f>'SKU1605 - VON'!J27</f>
        <v>0</v>
      </c>
      <c r="AH56" s="374"/>
      <c r="AI56" s="374"/>
      <c r="AJ56" s="374"/>
      <c r="AK56" s="374"/>
      <c r="AL56" s="374"/>
      <c r="AM56" s="374"/>
      <c r="AN56" s="373">
        <f t="shared" si="0"/>
        <v>0</v>
      </c>
      <c r="AO56" s="374"/>
      <c r="AP56" s="374"/>
      <c r="AQ56" s="99" t="s">
        <v>81</v>
      </c>
      <c r="AR56" s="100"/>
      <c r="AS56" s="106">
        <v>0</v>
      </c>
      <c r="AT56" s="107">
        <f t="shared" si="1"/>
        <v>0</v>
      </c>
      <c r="AU56" s="108">
        <f>'SKU1605 - VON'!P81</f>
        <v>0</v>
      </c>
      <c r="AV56" s="107">
        <f>'SKU1605 - VON'!J30</f>
        <v>0</v>
      </c>
      <c r="AW56" s="107">
        <f>'SKU1605 - VON'!J31</f>
        <v>0</v>
      </c>
      <c r="AX56" s="107">
        <f>'SKU1605 - VON'!J32</f>
        <v>0</v>
      </c>
      <c r="AY56" s="107">
        <f>'SKU1605 - VON'!J33</f>
        <v>0</v>
      </c>
      <c r="AZ56" s="107">
        <f>'SKU1605 - VON'!F30</f>
        <v>0</v>
      </c>
      <c r="BA56" s="107">
        <f>'SKU1605 - VON'!F31</f>
        <v>0</v>
      </c>
      <c r="BB56" s="107">
        <f>'SKU1605 - VON'!F32</f>
        <v>0</v>
      </c>
      <c r="BC56" s="107">
        <f>'SKU1605 - VON'!F33</f>
        <v>0</v>
      </c>
      <c r="BD56" s="109">
        <f>'SKU1605 - VON'!F34</f>
        <v>0</v>
      </c>
      <c r="BT56" s="105" t="s">
        <v>24</v>
      </c>
      <c r="BV56" s="105" t="s">
        <v>76</v>
      </c>
      <c r="BW56" s="105" t="s">
        <v>95</v>
      </c>
      <c r="BX56" s="105" t="s">
        <v>7</v>
      </c>
      <c r="CL56" s="105" t="s">
        <v>22</v>
      </c>
      <c r="CM56" s="105" t="s">
        <v>83</v>
      </c>
    </row>
    <row r="57" spans="1:91" s="1" customFormat="1" ht="30" customHeight="1">
      <c r="B57" s="40"/>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0"/>
    </row>
    <row r="58" spans="1:91" s="1" customFormat="1" ht="6.95" customHeight="1">
      <c r="B58" s="5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60"/>
    </row>
  </sheetData>
  <sheetProtection algorithmName="SHA-512" hashValue="EIq5TET7eS8NdBbELmso9duk51uq4zCWaCeCurvuFG/nPuP0vwJR3ZxI1FDPgqUtml5BmLIkiYw8p8vSx8xjhg==" saltValue="pRdyXbinkiOZinPGUTwiI2hRbvV0QdqZZR9M2UfXWUi2WPovxqYWKSv+06RBKIb2bNM01CHw23R2L1FuMvKi3g==" spinCount="100000" sheet="1" objects="1" scenarios="1" formatColumns="0" formatRows="0"/>
  <mergeCells count="57">
    <mergeCell ref="AR2:BE2"/>
    <mergeCell ref="AN56:AP56"/>
    <mergeCell ref="AG56:AM56"/>
    <mergeCell ref="D56:H56"/>
    <mergeCell ref="J56:AF56"/>
    <mergeCell ref="AG51:AM51"/>
    <mergeCell ref="AN51:AP51"/>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KU1601 - SO 101 Komunikace'!C2" display="/"/>
    <hyperlink ref="A53" location="'SKU1602 - Dělící ostrůvek...'!C2" display="/"/>
    <hyperlink ref="A54" location="'SKU1603 - SO 301 Kanalizace'!C2" display="/"/>
    <hyperlink ref="A55" location="'SKU1604 - SO 801 SÚ'!C2" display="/"/>
    <hyperlink ref="A56" location="'SKU1605 - VON'!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6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1"/>
      <c r="C1" s="111"/>
      <c r="D1" s="112" t="s">
        <v>1</v>
      </c>
      <c r="E1" s="111"/>
      <c r="F1" s="113" t="s">
        <v>96</v>
      </c>
      <c r="G1" s="387" t="s">
        <v>97</v>
      </c>
      <c r="H1" s="387"/>
      <c r="I1" s="114"/>
      <c r="J1" s="113" t="s">
        <v>98</v>
      </c>
      <c r="K1" s="112" t="s">
        <v>99</v>
      </c>
      <c r="L1" s="113" t="s">
        <v>100</v>
      </c>
      <c r="M1" s="113"/>
      <c r="N1" s="113"/>
      <c r="O1" s="113"/>
      <c r="P1" s="113"/>
      <c r="Q1" s="113"/>
      <c r="R1" s="113"/>
      <c r="S1" s="113"/>
      <c r="T1" s="11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8"/>
      <c r="M2" s="378"/>
      <c r="N2" s="378"/>
      <c r="O2" s="378"/>
      <c r="P2" s="378"/>
      <c r="Q2" s="378"/>
      <c r="R2" s="378"/>
      <c r="S2" s="378"/>
      <c r="T2" s="378"/>
      <c r="U2" s="378"/>
      <c r="V2" s="378"/>
      <c r="AT2" s="24" t="s">
        <v>82</v>
      </c>
    </row>
    <row r="3" spans="1:70" ht="6.95" customHeight="1">
      <c r="B3" s="25"/>
      <c r="C3" s="26"/>
      <c r="D3" s="26"/>
      <c r="E3" s="26"/>
      <c r="F3" s="26"/>
      <c r="G3" s="26"/>
      <c r="H3" s="26"/>
      <c r="I3" s="115"/>
      <c r="J3" s="26"/>
      <c r="K3" s="27"/>
      <c r="AT3" s="24" t="s">
        <v>83</v>
      </c>
    </row>
    <row r="4" spans="1:70" ht="36.950000000000003" customHeight="1">
      <c r="B4" s="28"/>
      <c r="C4" s="29"/>
      <c r="D4" s="30" t="s">
        <v>101</v>
      </c>
      <c r="E4" s="29"/>
      <c r="F4" s="29"/>
      <c r="G4" s="29"/>
      <c r="H4" s="29"/>
      <c r="I4" s="116"/>
      <c r="J4" s="29"/>
      <c r="K4" s="31"/>
      <c r="M4" s="32" t="s">
        <v>12</v>
      </c>
      <c r="AT4" s="24" t="s">
        <v>6</v>
      </c>
    </row>
    <row r="5" spans="1:70" ht="6.95" customHeight="1">
      <c r="B5" s="28"/>
      <c r="C5" s="29"/>
      <c r="D5" s="29"/>
      <c r="E5" s="29"/>
      <c r="F5" s="29"/>
      <c r="G5" s="29"/>
      <c r="H5" s="29"/>
      <c r="I5" s="116"/>
      <c r="J5" s="29"/>
      <c r="K5" s="31"/>
    </row>
    <row r="6" spans="1:70">
      <c r="B6" s="28"/>
      <c r="C6" s="29"/>
      <c r="D6" s="37" t="s">
        <v>18</v>
      </c>
      <c r="E6" s="29"/>
      <c r="F6" s="29"/>
      <c r="G6" s="29"/>
      <c r="H6" s="29"/>
      <c r="I6" s="116"/>
      <c r="J6" s="29"/>
      <c r="K6" s="31"/>
    </row>
    <row r="7" spans="1:70" ht="16.5" customHeight="1">
      <c r="B7" s="28"/>
      <c r="C7" s="29"/>
      <c r="D7" s="29"/>
      <c r="E7" s="379" t="str">
        <f>'Rekapitulace stavby'!K6</f>
        <v>III-2031 Vejprnice - inravilánová vstupní brána</v>
      </c>
      <c r="F7" s="380"/>
      <c r="G7" s="380"/>
      <c r="H7" s="380"/>
      <c r="I7" s="116"/>
      <c r="J7" s="29"/>
      <c r="K7" s="31"/>
    </row>
    <row r="8" spans="1:70" s="1" customFormat="1">
      <c r="B8" s="40"/>
      <c r="C8" s="41"/>
      <c r="D8" s="37" t="s">
        <v>102</v>
      </c>
      <c r="E8" s="41"/>
      <c r="F8" s="41"/>
      <c r="G8" s="41"/>
      <c r="H8" s="41"/>
      <c r="I8" s="117"/>
      <c r="J8" s="41"/>
      <c r="K8" s="44"/>
    </row>
    <row r="9" spans="1:70" s="1" customFormat="1" ht="36.950000000000003" customHeight="1">
      <c r="B9" s="40"/>
      <c r="C9" s="41"/>
      <c r="D9" s="41"/>
      <c r="E9" s="381" t="s">
        <v>103</v>
      </c>
      <c r="F9" s="382"/>
      <c r="G9" s="382"/>
      <c r="H9" s="382"/>
      <c r="I9" s="117"/>
      <c r="J9" s="41"/>
      <c r="K9" s="44"/>
    </row>
    <row r="10" spans="1:70" s="1" customFormat="1" ht="13.5">
      <c r="B10" s="40"/>
      <c r="C10" s="41"/>
      <c r="D10" s="41"/>
      <c r="E10" s="41"/>
      <c r="F10" s="41"/>
      <c r="G10" s="41"/>
      <c r="H10" s="41"/>
      <c r="I10" s="117"/>
      <c r="J10" s="41"/>
      <c r="K10" s="44"/>
    </row>
    <row r="11" spans="1:70" s="1" customFormat="1" ht="14.45" customHeight="1">
      <c r="B11" s="40"/>
      <c r="C11" s="41"/>
      <c r="D11" s="37" t="s">
        <v>21</v>
      </c>
      <c r="E11" s="41"/>
      <c r="F11" s="35" t="s">
        <v>22</v>
      </c>
      <c r="G11" s="41"/>
      <c r="H11" s="41"/>
      <c r="I11" s="118" t="s">
        <v>23</v>
      </c>
      <c r="J11" s="35" t="s">
        <v>22</v>
      </c>
      <c r="K11" s="44"/>
    </row>
    <row r="12" spans="1:70" s="1" customFormat="1" ht="14.45" customHeight="1">
      <c r="B12" s="40"/>
      <c r="C12" s="41"/>
      <c r="D12" s="37" t="s">
        <v>25</v>
      </c>
      <c r="E12" s="41"/>
      <c r="F12" s="35" t="s">
        <v>26</v>
      </c>
      <c r="G12" s="41"/>
      <c r="H12" s="41"/>
      <c r="I12" s="118" t="s">
        <v>27</v>
      </c>
      <c r="J12" s="119">
        <f>'Rekapitulace stavby'!AN8</f>
        <v>43305</v>
      </c>
      <c r="K12" s="44"/>
    </row>
    <row r="13" spans="1:70" s="1" customFormat="1" ht="10.9" customHeight="1">
      <c r="B13" s="40"/>
      <c r="C13" s="41"/>
      <c r="D13" s="41"/>
      <c r="E13" s="41"/>
      <c r="F13" s="41"/>
      <c r="G13" s="41"/>
      <c r="H13" s="41"/>
      <c r="I13" s="117"/>
      <c r="J13" s="41"/>
      <c r="K13" s="44"/>
    </row>
    <row r="14" spans="1:70" s="1" customFormat="1" ht="14.45" customHeight="1">
      <c r="B14" s="40"/>
      <c r="C14" s="41"/>
      <c r="D14" s="37" t="s">
        <v>30</v>
      </c>
      <c r="E14" s="41"/>
      <c r="F14" s="41"/>
      <c r="G14" s="41"/>
      <c r="H14" s="41"/>
      <c r="I14" s="118" t="s">
        <v>31</v>
      </c>
      <c r="J14" s="35" t="s">
        <v>22</v>
      </c>
      <c r="K14" s="44"/>
    </row>
    <row r="15" spans="1:70" s="1" customFormat="1" ht="18" customHeight="1">
      <c r="B15" s="40"/>
      <c r="C15" s="41"/>
      <c r="D15" s="41"/>
      <c r="E15" s="35" t="s">
        <v>32</v>
      </c>
      <c r="F15" s="41"/>
      <c r="G15" s="41"/>
      <c r="H15" s="41"/>
      <c r="I15" s="118" t="s">
        <v>33</v>
      </c>
      <c r="J15" s="35"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7" t="s">
        <v>34</v>
      </c>
      <c r="E17" s="41"/>
      <c r="F17" s="41"/>
      <c r="G17" s="41"/>
      <c r="H17" s="41"/>
      <c r="I17" s="118"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18" t="s">
        <v>33</v>
      </c>
      <c r="J18" s="35"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7" t="s">
        <v>36</v>
      </c>
      <c r="E20" s="41"/>
      <c r="F20" s="41"/>
      <c r="G20" s="41"/>
      <c r="H20" s="41"/>
      <c r="I20" s="118" t="s">
        <v>31</v>
      </c>
      <c r="J20" s="35" t="s">
        <v>22</v>
      </c>
      <c r="K20" s="44"/>
    </row>
    <row r="21" spans="2:11" s="1" customFormat="1" ht="18" customHeight="1">
      <c r="B21" s="40"/>
      <c r="C21" s="41"/>
      <c r="D21" s="41"/>
      <c r="E21" s="35" t="s">
        <v>37</v>
      </c>
      <c r="F21" s="41"/>
      <c r="G21" s="41"/>
      <c r="H21" s="41"/>
      <c r="I21" s="118" t="s">
        <v>33</v>
      </c>
      <c r="J21" s="35"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7" t="s">
        <v>39</v>
      </c>
      <c r="E23" s="41"/>
      <c r="F23" s="41"/>
      <c r="G23" s="41"/>
      <c r="H23" s="41"/>
      <c r="I23" s="117"/>
      <c r="J23" s="41"/>
      <c r="K23" s="44"/>
    </row>
    <row r="24" spans="2:11" s="6" customFormat="1" ht="16.5" customHeight="1">
      <c r="B24" s="120"/>
      <c r="C24" s="121"/>
      <c r="D24" s="121"/>
      <c r="E24" s="348" t="s">
        <v>22</v>
      </c>
      <c r="F24" s="348"/>
      <c r="G24" s="348"/>
      <c r="H24" s="34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ROUND(J84,2)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ROUND(SUM(BE84:BE366), 2)</f>
        <v>0</v>
      </c>
      <c r="G30" s="41"/>
      <c r="H30" s="41"/>
      <c r="I30" s="130">
        <v>0.21</v>
      </c>
      <c r="J30" s="129">
        <f>ROUND(ROUND((SUM(BE84:BE366)), 2)*I30, 2)</f>
        <v>0</v>
      </c>
      <c r="K30" s="44"/>
    </row>
    <row r="31" spans="2:11" s="1" customFormat="1" ht="14.45" customHeight="1">
      <c r="B31" s="40"/>
      <c r="C31" s="41"/>
      <c r="D31" s="41"/>
      <c r="E31" s="48" t="s">
        <v>46</v>
      </c>
      <c r="F31" s="129">
        <f>ROUND(SUM(BF84:BF366), 2)</f>
        <v>0</v>
      </c>
      <c r="G31" s="41"/>
      <c r="H31" s="41"/>
      <c r="I31" s="130">
        <v>0.15</v>
      </c>
      <c r="J31" s="129">
        <f>ROUND(ROUND((SUM(BF84:BF366)), 2)*I31, 2)</f>
        <v>0</v>
      </c>
      <c r="K31" s="44"/>
    </row>
    <row r="32" spans="2:11" s="1" customFormat="1" ht="14.45" hidden="1" customHeight="1">
      <c r="B32" s="40"/>
      <c r="C32" s="41"/>
      <c r="D32" s="41"/>
      <c r="E32" s="48" t="s">
        <v>47</v>
      </c>
      <c r="F32" s="129">
        <f>ROUND(SUM(BG84:BG366), 2)</f>
        <v>0</v>
      </c>
      <c r="G32" s="41"/>
      <c r="H32" s="41"/>
      <c r="I32" s="130">
        <v>0.21</v>
      </c>
      <c r="J32" s="129">
        <v>0</v>
      </c>
      <c r="K32" s="44"/>
    </row>
    <row r="33" spans="2:11" s="1" customFormat="1" ht="14.45" hidden="1" customHeight="1">
      <c r="B33" s="40"/>
      <c r="C33" s="41"/>
      <c r="D33" s="41"/>
      <c r="E33" s="48" t="s">
        <v>48</v>
      </c>
      <c r="F33" s="129">
        <f>ROUND(SUM(BH84:BH366), 2)</f>
        <v>0</v>
      </c>
      <c r="G33" s="41"/>
      <c r="H33" s="41"/>
      <c r="I33" s="130">
        <v>0.15</v>
      </c>
      <c r="J33" s="129">
        <v>0</v>
      </c>
      <c r="K33" s="44"/>
    </row>
    <row r="34" spans="2:11" s="1" customFormat="1" ht="14.45" hidden="1" customHeight="1">
      <c r="B34" s="40"/>
      <c r="C34" s="41"/>
      <c r="D34" s="41"/>
      <c r="E34" s="48" t="s">
        <v>49</v>
      </c>
      <c r="F34" s="129">
        <f>ROUND(SUM(BI84:BI366),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30"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7" t="s">
        <v>18</v>
      </c>
      <c r="D44" s="41"/>
      <c r="E44" s="41"/>
      <c r="F44" s="41"/>
      <c r="G44" s="41"/>
      <c r="H44" s="41"/>
      <c r="I44" s="117"/>
      <c r="J44" s="41"/>
      <c r="K44" s="44"/>
    </row>
    <row r="45" spans="2:11" s="1" customFormat="1" ht="16.5" customHeight="1">
      <c r="B45" s="40"/>
      <c r="C45" s="41"/>
      <c r="D45" s="41"/>
      <c r="E45" s="379" t="str">
        <f>E7</f>
        <v>III-2031 Vejprnice - inravilánová vstupní brána</v>
      </c>
      <c r="F45" s="380"/>
      <c r="G45" s="380"/>
      <c r="H45" s="380"/>
      <c r="I45" s="117"/>
      <c r="J45" s="41"/>
      <c r="K45" s="44"/>
    </row>
    <row r="46" spans="2:11" s="1" customFormat="1" ht="14.45" customHeight="1">
      <c r="B46" s="40"/>
      <c r="C46" s="37" t="s">
        <v>102</v>
      </c>
      <c r="D46" s="41"/>
      <c r="E46" s="41"/>
      <c r="F46" s="41"/>
      <c r="G46" s="41"/>
      <c r="H46" s="41"/>
      <c r="I46" s="117"/>
      <c r="J46" s="41"/>
      <c r="K46" s="44"/>
    </row>
    <row r="47" spans="2:11" s="1" customFormat="1" ht="17.25" customHeight="1">
      <c r="B47" s="40"/>
      <c r="C47" s="41"/>
      <c r="D47" s="41"/>
      <c r="E47" s="381" t="str">
        <f>E9</f>
        <v>SKU1601 - SO 101 Komunikace</v>
      </c>
      <c r="F47" s="382"/>
      <c r="G47" s="382"/>
      <c r="H47" s="382"/>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7" t="s">
        <v>25</v>
      </c>
      <c r="D49" s="41"/>
      <c r="E49" s="41"/>
      <c r="F49" s="35" t="str">
        <f>F12</f>
        <v xml:space="preserve"> </v>
      </c>
      <c r="G49" s="41"/>
      <c r="H49" s="41"/>
      <c r="I49" s="118" t="s">
        <v>27</v>
      </c>
      <c r="J49" s="119">
        <f>IF(J12="","",J12)</f>
        <v>43305</v>
      </c>
      <c r="K49" s="44"/>
    </row>
    <row r="50" spans="2:47" s="1" customFormat="1" ht="6.95" customHeight="1">
      <c r="B50" s="40"/>
      <c r="C50" s="41"/>
      <c r="D50" s="41"/>
      <c r="E50" s="41"/>
      <c r="F50" s="41"/>
      <c r="G50" s="41"/>
      <c r="H50" s="41"/>
      <c r="I50" s="117"/>
      <c r="J50" s="41"/>
      <c r="K50" s="44"/>
    </row>
    <row r="51" spans="2:47" s="1" customFormat="1">
      <c r="B51" s="40"/>
      <c r="C51" s="37" t="s">
        <v>30</v>
      </c>
      <c r="D51" s="41"/>
      <c r="E51" s="41"/>
      <c r="F51" s="35" t="str">
        <f>E15</f>
        <v>SÚS Plzeňského kraje</v>
      </c>
      <c r="G51" s="41"/>
      <c r="H51" s="41"/>
      <c r="I51" s="118" t="s">
        <v>36</v>
      </c>
      <c r="J51" s="348" t="str">
        <f>E21</f>
        <v>Projekční kancelář Ing.Škubalová</v>
      </c>
      <c r="K51" s="44"/>
    </row>
    <row r="52" spans="2:47" s="1" customFormat="1" ht="14.45" customHeight="1">
      <c r="B52" s="40"/>
      <c r="C52" s="37" t="s">
        <v>34</v>
      </c>
      <c r="D52" s="41"/>
      <c r="E52" s="41"/>
      <c r="F52" s="35" t="str">
        <f>IF(E18="","",E18)</f>
        <v/>
      </c>
      <c r="G52" s="41"/>
      <c r="H52" s="41"/>
      <c r="I52" s="117"/>
      <c r="J52" s="38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J84</f>
        <v>0</v>
      </c>
      <c r="K56" s="44"/>
      <c r="AU56" s="24" t="s">
        <v>108</v>
      </c>
    </row>
    <row r="57" spans="2:47" s="7" customFormat="1" ht="24.95" customHeight="1">
      <c r="B57" s="148"/>
      <c r="C57" s="149"/>
      <c r="D57" s="150" t="s">
        <v>109</v>
      </c>
      <c r="E57" s="151"/>
      <c r="F57" s="151"/>
      <c r="G57" s="151"/>
      <c r="H57" s="151"/>
      <c r="I57" s="152"/>
      <c r="J57" s="153">
        <f>J85</f>
        <v>0</v>
      </c>
      <c r="K57" s="154"/>
    </row>
    <row r="58" spans="2:47" s="8" customFormat="1" ht="19.899999999999999" customHeight="1">
      <c r="B58" s="155"/>
      <c r="C58" s="156"/>
      <c r="D58" s="157" t="s">
        <v>110</v>
      </c>
      <c r="E58" s="158"/>
      <c r="F58" s="158"/>
      <c r="G58" s="158"/>
      <c r="H58" s="158"/>
      <c r="I58" s="159"/>
      <c r="J58" s="160">
        <f>J86</f>
        <v>0</v>
      </c>
      <c r="K58" s="161"/>
    </row>
    <row r="59" spans="2:47" s="8" customFormat="1" ht="19.899999999999999" customHeight="1">
      <c r="B59" s="155"/>
      <c r="C59" s="156"/>
      <c r="D59" s="157" t="s">
        <v>111</v>
      </c>
      <c r="E59" s="158"/>
      <c r="F59" s="158"/>
      <c r="G59" s="158"/>
      <c r="H59" s="158"/>
      <c r="I59" s="159"/>
      <c r="J59" s="160">
        <f>J183</f>
        <v>0</v>
      </c>
      <c r="K59" s="161"/>
    </row>
    <row r="60" spans="2:47" s="8" customFormat="1" ht="19.899999999999999" customHeight="1">
      <c r="B60" s="155"/>
      <c r="C60" s="156"/>
      <c r="D60" s="157" t="s">
        <v>112</v>
      </c>
      <c r="E60" s="158"/>
      <c r="F60" s="158"/>
      <c r="G60" s="158"/>
      <c r="H60" s="158"/>
      <c r="I60" s="159"/>
      <c r="J60" s="160">
        <f>J190</f>
        <v>0</v>
      </c>
      <c r="K60" s="161"/>
    </row>
    <row r="61" spans="2:47" s="8" customFormat="1" ht="19.899999999999999" customHeight="1">
      <c r="B61" s="155"/>
      <c r="C61" s="156"/>
      <c r="D61" s="157" t="s">
        <v>113</v>
      </c>
      <c r="E61" s="158"/>
      <c r="F61" s="158"/>
      <c r="G61" s="158"/>
      <c r="H61" s="158"/>
      <c r="I61" s="159"/>
      <c r="J61" s="160">
        <f>J242</f>
        <v>0</v>
      </c>
      <c r="K61" s="161"/>
    </row>
    <row r="62" spans="2:47" s="8" customFormat="1" ht="19.899999999999999" customHeight="1">
      <c r="B62" s="155"/>
      <c r="C62" s="156"/>
      <c r="D62" s="157" t="s">
        <v>114</v>
      </c>
      <c r="E62" s="158"/>
      <c r="F62" s="158"/>
      <c r="G62" s="158"/>
      <c r="H62" s="158"/>
      <c r="I62" s="159"/>
      <c r="J62" s="160">
        <f>J253</f>
        <v>0</v>
      </c>
      <c r="K62" s="161"/>
    </row>
    <row r="63" spans="2:47" s="8" customFormat="1" ht="19.899999999999999" customHeight="1">
      <c r="B63" s="155"/>
      <c r="C63" s="156"/>
      <c r="D63" s="157" t="s">
        <v>115</v>
      </c>
      <c r="E63" s="158"/>
      <c r="F63" s="158"/>
      <c r="G63" s="158"/>
      <c r="H63" s="158"/>
      <c r="I63" s="159"/>
      <c r="J63" s="160">
        <f>J306</f>
        <v>0</v>
      </c>
      <c r="K63" s="161"/>
    </row>
    <row r="64" spans="2:47" s="8" customFormat="1" ht="19.899999999999999" customHeight="1">
      <c r="B64" s="155"/>
      <c r="C64" s="156"/>
      <c r="D64" s="157" t="s">
        <v>116</v>
      </c>
      <c r="E64" s="158"/>
      <c r="F64" s="158"/>
      <c r="G64" s="158"/>
      <c r="H64" s="158"/>
      <c r="I64" s="159"/>
      <c r="J64" s="160">
        <f>J365</f>
        <v>0</v>
      </c>
      <c r="K64" s="161"/>
    </row>
    <row r="65" spans="2:12" s="1" customFormat="1" ht="21.75" customHeight="1">
      <c r="B65" s="40"/>
      <c r="C65" s="41"/>
      <c r="D65" s="41"/>
      <c r="E65" s="41"/>
      <c r="F65" s="41"/>
      <c r="G65" s="41"/>
      <c r="H65" s="41"/>
      <c r="I65" s="117"/>
      <c r="J65" s="41"/>
      <c r="K65" s="44"/>
    </row>
    <row r="66" spans="2:12" s="1" customFormat="1" ht="6.95" customHeight="1">
      <c r="B66" s="55"/>
      <c r="C66" s="56"/>
      <c r="D66" s="56"/>
      <c r="E66" s="56"/>
      <c r="F66" s="56"/>
      <c r="G66" s="56"/>
      <c r="H66" s="56"/>
      <c r="I66" s="138"/>
      <c r="J66" s="56"/>
      <c r="K66" s="57"/>
    </row>
    <row r="70" spans="2:12" s="1" customFormat="1" ht="6.95" customHeight="1">
      <c r="B70" s="58"/>
      <c r="C70" s="59"/>
      <c r="D70" s="59"/>
      <c r="E70" s="59"/>
      <c r="F70" s="59"/>
      <c r="G70" s="59"/>
      <c r="H70" s="59"/>
      <c r="I70" s="141"/>
      <c r="J70" s="59"/>
      <c r="K70" s="59"/>
      <c r="L70" s="60"/>
    </row>
    <row r="71" spans="2:12" s="1" customFormat="1" ht="36.950000000000003" customHeight="1">
      <c r="B71" s="40"/>
      <c r="C71" s="61" t="s">
        <v>117</v>
      </c>
      <c r="D71" s="62"/>
      <c r="E71" s="62"/>
      <c r="F71" s="62"/>
      <c r="G71" s="62"/>
      <c r="H71" s="62"/>
      <c r="I71" s="162"/>
      <c r="J71" s="62"/>
      <c r="K71" s="62"/>
      <c r="L71" s="60"/>
    </row>
    <row r="72" spans="2:12" s="1" customFormat="1" ht="6.95" customHeight="1">
      <c r="B72" s="40"/>
      <c r="C72" s="62"/>
      <c r="D72" s="62"/>
      <c r="E72" s="62"/>
      <c r="F72" s="62"/>
      <c r="G72" s="62"/>
      <c r="H72" s="62"/>
      <c r="I72" s="162"/>
      <c r="J72" s="62"/>
      <c r="K72" s="62"/>
      <c r="L72" s="60"/>
    </row>
    <row r="73" spans="2:12" s="1" customFormat="1" ht="14.45" customHeight="1">
      <c r="B73" s="40"/>
      <c r="C73" s="64" t="s">
        <v>18</v>
      </c>
      <c r="D73" s="62"/>
      <c r="E73" s="62"/>
      <c r="F73" s="62"/>
      <c r="G73" s="62"/>
      <c r="H73" s="62"/>
      <c r="I73" s="162"/>
      <c r="J73" s="62"/>
      <c r="K73" s="62"/>
      <c r="L73" s="60"/>
    </row>
    <row r="74" spans="2:12" s="1" customFormat="1" ht="16.5" customHeight="1">
      <c r="B74" s="40"/>
      <c r="C74" s="62"/>
      <c r="D74" s="62"/>
      <c r="E74" s="384" t="str">
        <f>E7</f>
        <v>III-2031 Vejprnice - inravilánová vstupní brána</v>
      </c>
      <c r="F74" s="385"/>
      <c r="G74" s="385"/>
      <c r="H74" s="385"/>
      <c r="I74" s="162"/>
      <c r="J74" s="62"/>
      <c r="K74" s="62"/>
      <c r="L74" s="60"/>
    </row>
    <row r="75" spans="2:12" s="1" customFormat="1" ht="14.45" customHeight="1">
      <c r="B75" s="40"/>
      <c r="C75" s="64" t="s">
        <v>102</v>
      </c>
      <c r="D75" s="62"/>
      <c r="E75" s="62"/>
      <c r="F75" s="62"/>
      <c r="G75" s="62"/>
      <c r="H75" s="62"/>
      <c r="I75" s="162"/>
      <c r="J75" s="62"/>
      <c r="K75" s="62"/>
      <c r="L75" s="60"/>
    </row>
    <row r="76" spans="2:12" s="1" customFormat="1" ht="17.25" customHeight="1">
      <c r="B76" s="40"/>
      <c r="C76" s="62"/>
      <c r="D76" s="62"/>
      <c r="E76" s="359" t="str">
        <f>E9</f>
        <v>SKU1601 - SO 101 Komunikace</v>
      </c>
      <c r="F76" s="386"/>
      <c r="G76" s="386"/>
      <c r="H76" s="386"/>
      <c r="I76" s="162"/>
      <c r="J76" s="62"/>
      <c r="K76" s="62"/>
      <c r="L76" s="60"/>
    </row>
    <row r="77" spans="2:12" s="1" customFormat="1" ht="6.95" customHeight="1">
      <c r="B77" s="40"/>
      <c r="C77" s="62"/>
      <c r="D77" s="62"/>
      <c r="E77" s="62"/>
      <c r="F77" s="62"/>
      <c r="G77" s="62"/>
      <c r="H77" s="62"/>
      <c r="I77" s="162"/>
      <c r="J77" s="62"/>
      <c r="K77" s="62"/>
      <c r="L77" s="60"/>
    </row>
    <row r="78" spans="2:12" s="1" customFormat="1" ht="18" customHeight="1">
      <c r="B78" s="40"/>
      <c r="C78" s="64" t="s">
        <v>25</v>
      </c>
      <c r="D78" s="62"/>
      <c r="E78" s="62"/>
      <c r="F78" s="163" t="str">
        <f>F12</f>
        <v xml:space="preserve"> </v>
      </c>
      <c r="G78" s="62"/>
      <c r="H78" s="62"/>
      <c r="I78" s="164" t="s">
        <v>27</v>
      </c>
      <c r="J78" s="72">
        <f>IF(J12="","",J12)</f>
        <v>43305</v>
      </c>
      <c r="K78" s="62"/>
      <c r="L78" s="60"/>
    </row>
    <row r="79" spans="2:12" s="1" customFormat="1" ht="6.95" customHeight="1">
      <c r="B79" s="40"/>
      <c r="C79" s="62"/>
      <c r="D79" s="62"/>
      <c r="E79" s="62"/>
      <c r="F79" s="62"/>
      <c r="G79" s="62"/>
      <c r="H79" s="62"/>
      <c r="I79" s="162"/>
      <c r="J79" s="62"/>
      <c r="K79" s="62"/>
      <c r="L79" s="60"/>
    </row>
    <row r="80" spans="2:12" s="1" customFormat="1">
      <c r="B80" s="40"/>
      <c r="C80" s="64" t="s">
        <v>30</v>
      </c>
      <c r="D80" s="62"/>
      <c r="E80" s="62"/>
      <c r="F80" s="163" t="str">
        <f>E15</f>
        <v>SÚS Plzeňského kraje</v>
      </c>
      <c r="G80" s="62"/>
      <c r="H80" s="62"/>
      <c r="I80" s="164" t="s">
        <v>36</v>
      </c>
      <c r="J80" s="163" t="str">
        <f>E21</f>
        <v>Projekční kancelář Ing.Škubalová</v>
      </c>
      <c r="K80" s="62"/>
      <c r="L80" s="60"/>
    </row>
    <row r="81" spans="2:65" s="1" customFormat="1" ht="14.45" customHeight="1">
      <c r="B81" s="40"/>
      <c r="C81" s="64" t="s">
        <v>34</v>
      </c>
      <c r="D81" s="62"/>
      <c r="E81" s="62"/>
      <c r="F81" s="163" t="str">
        <f>IF(E18="","",E18)</f>
        <v/>
      </c>
      <c r="G81" s="62"/>
      <c r="H81" s="62"/>
      <c r="I81" s="162"/>
      <c r="J81" s="62"/>
      <c r="K81" s="62"/>
      <c r="L81" s="60"/>
    </row>
    <row r="82" spans="2:65" s="1" customFormat="1" ht="10.35" customHeight="1">
      <c r="B82" s="40"/>
      <c r="C82" s="62"/>
      <c r="D82" s="62"/>
      <c r="E82" s="62"/>
      <c r="F82" s="62"/>
      <c r="G82" s="62"/>
      <c r="H82" s="62"/>
      <c r="I82" s="162"/>
      <c r="J82" s="62"/>
      <c r="K82" s="62"/>
      <c r="L82" s="60"/>
    </row>
    <row r="83" spans="2:65" s="9" customFormat="1" ht="29.25" customHeight="1">
      <c r="B83" s="165"/>
      <c r="C83" s="166" t="s">
        <v>118</v>
      </c>
      <c r="D83" s="167" t="s">
        <v>59</v>
      </c>
      <c r="E83" s="167" t="s">
        <v>55</v>
      </c>
      <c r="F83" s="167" t="s">
        <v>119</v>
      </c>
      <c r="G83" s="167" t="s">
        <v>120</v>
      </c>
      <c r="H83" s="167" t="s">
        <v>121</v>
      </c>
      <c r="I83" s="168" t="s">
        <v>122</v>
      </c>
      <c r="J83" s="167" t="s">
        <v>106</v>
      </c>
      <c r="K83" s="169" t="s">
        <v>123</v>
      </c>
      <c r="L83" s="170"/>
      <c r="M83" s="80" t="s">
        <v>124</v>
      </c>
      <c r="N83" s="81" t="s">
        <v>44</v>
      </c>
      <c r="O83" s="81" t="s">
        <v>125</v>
      </c>
      <c r="P83" s="81" t="s">
        <v>126</v>
      </c>
      <c r="Q83" s="81" t="s">
        <v>127</v>
      </c>
      <c r="R83" s="81" t="s">
        <v>128</v>
      </c>
      <c r="S83" s="81" t="s">
        <v>129</v>
      </c>
      <c r="T83" s="82" t="s">
        <v>130</v>
      </c>
    </row>
    <row r="84" spans="2:65" s="1" customFormat="1" ht="29.25" customHeight="1">
      <c r="B84" s="40"/>
      <c r="C84" s="86" t="s">
        <v>107</v>
      </c>
      <c r="D84" s="62"/>
      <c r="E84" s="62"/>
      <c r="F84" s="62"/>
      <c r="G84" s="62"/>
      <c r="H84" s="62"/>
      <c r="I84" s="162"/>
      <c r="J84" s="171">
        <f>BK84</f>
        <v>0</v>
      </c>
      <c r="K84" s="62"/>
      <c r="L84" s="60"/>
      <c r="M84" s="83"/>
      <c r="N84" s="84"/>
      <c r="O84" s="84"/>
      <c r="P84" s="172">
        <f>P85</f>
        <v>0</v>
      </c>
      <c r="Q84" s="84"/>
      <c r="R84" s="172">
        <f>R85</f>
        <v>530.08132618000002</v>
      </c>
      <c r="S84" s="84"/>
      <c r="T84" s="173">
        <f>T85</f>
        <v>231.90925000000001</v>
      </c>
      <c r="AT84" s="24" t="s">
        <v>73</v>
      </c>
      <c r="AU84" s="24" t="s">
        <v>108</v>
      </c>
      <c r="BK84" s="174">
        <f>BK85</f>
        <v>0</v>
      </c>
    </row>
    <row r="85" spans="2:65" s="10" customFormat="1" ht="37.35" customHeight="1">
      <c r="B85" s="175"/>
      <c r="C85" s="176"/>
      <c r="D85" s="177" t="s">
        <v>73</v>
      </c>
      <c r="E85" s="178" t="s">
        <v>131</v>
      </c>
      <c r="F85" s="178" t="s">
        <v>132</v>
      </c>
      <c r="G85" s="176"/>
      <c r="H85" s="176"/>
      <c r="I85" s="179"/>
      <c r="J85" s="180">
        <f>BK85</f>
        <v>0</v>
      </c>
      <c r="K85" s="176"/>
      <c r="L85" s="181"/>
      <c r="M85" s="182"/>
      <c r="N85" s="183"/>
      <c r="O85" s="183"/>
      <c r="P85" s="184">
        <f>P86+P183+P190+P242+P253+P306+P365</f>
        <v>0</v>
      </c>
      <c r="Q85" s="183"/>
      <c r="R85" s="184">
        <f>R86+R183+R190+R242+R253+R306+R365</f>
        <v>530.08132618000002</v>
      </c>
      <c r="S85" s="183"/>
      <c r="T85" s="185">
        <f>T86+T183+T190+T242+T253+T306+T365</f>
        <v>231.90925000000001</v>
      </c>
      <c r="AR85" s="186" t="s">
        <v>24</v>
      </c>
      <c r="AT85" s="187" t="s">
        <v>73</v>
      </c>
      <c r="AU85" s="187" t="s">
        <v>74</v>
      </c>
      <c r="AY85" s="186" t="s">
        <v>133</v>
      </c>
      <c r="BK85" s="188">
        <f>BK86+BK183+BK190+BK242+BK253+BK306+BK365</f>
        <v>0</v>
      </c>
    </row>
    <row r="86" spans="2:65" s="10" customFormat="1" ht="19.899999999999999" customHeight="1">
      <c r="B86" s="175"/>
      <c r="C86" s="176"/>
      <c r="D86" s="177" t="s">
        <v>73</v>
      </c>
      <c r="E86" s="189" t="s">
        <v>24</v>
      </c>
      <c r="F86" s="189" t="s">
        <v>134</v>
      </c>
      <c r="G86" s="176"/>
      <c r="H86" s="176"/>
      <c r="I86" s="179"/>
      <c r="J86" s="190">
        <f>BK86</f>
        <v>0</v>
      </c>
      <c r="K86" s="176"/>
      <c r="L86" s="181"/>
      <c r="M86" s="182"/>
      <c r="N86" s="183"/>
      <c r="O86" s="183"/>
      <c r="P86" s="184">
        <f>SUM(P87:P182)</f>
        <v>0</v>
      </c>
      <c r="Q86" s="183"/>
      <c r="R86" s="184">
        <f>SUM(R87:R182)</f>
        <v>122.04896479999999</v>
      </c>
      <c r="S86" s="183"/>
      <c r="T86" s="185">
        <f>SUM(T87:T182)</f>
        <v>217.75325000000001</v>
      </c>
      <c r="AR86" s="186" t="s">
        <v>24</v>
      </c>
      <c r="AT86" s="187" t="s">
        <v>73</v>
      </c>
      <c r="AU86" s="187" t="s">
        <v>24</v>
      </c>
      <c r="AY86" s="186" t="s">
        <v>133</v>
      </c>
      <c r="BK86" s="188">
        <f>SUM(BK87:BK182)</f>
        <v>0</v>
      </c>
    </row>
    <row r="87" spans="2:65" s="1" customFormat="1" ht="16.5" customHeight="1">
      <c r="B87" s="40"/>
      <c r="C87" s="191" t="s">
        <v>24</v>
      </c>
      <c r="D87" s="191" t="s">
        <v>135</v>
      </c>
      <c r="E87" s="192" t="s">
        <v>136</v>
      </c>
      <c r="F87" s="193" t="s">
        <v>137</v>
      </c>
      <c r="G87" s="194" t="s">
        <v>138</v>
      </c>
      <c r="H87" s="195">
        <v>12</v>
      </c>
      <c r="I87" s="196"/>
      <c r="J87" s="197">
        <f>ROUND(I87*H87,2)</f>
        <v>0</v>
      </c>
      <c r="K87" s="193" t="s">
        <v>139</v>
      </c>
      <c r="L87" s="60"/>
      <c r="M87" s="198" t="s">
        <v>22</v>
      </c>
      <c r="N87" s="199" t="s">
        <v>45</v>
      </c>
      <c r="O87" s="41"/>
      <c r="P87" s="200">
        <f>O87*H87</f>
        <v>0</v>
      </c>
      <c r="Q87" s="200">
        <v>0</v>
      </c>
      <c r="R87" s="200">
        <f>Q87*H87</f>
        <v>0</v>
      </c>
      <c r="S87" s="200">
        <v>0.26</v>
      </c>
      <c r="T87" s="201">
        <f>S87*H87</f>
        <v>3.12</v>
      </c>
      <c r="AR87" s="24" t="s">
        <v>140</v>
      </c>
      <c r="AT87" s="24" t="s">
        <v>135</v>
      </c>
      <c r="AU87" s="24" t="s">
        <v>83</v>
      </c>
      <c r="AY87" s="24" t="s">
        <v>133</v>
      </c>
      <c r="BE87" s="202">
        <f>IF(N87="základní",J87,0)</f>
        <v>0</v>
      </c>
      <c r="BF87" s="202">
        <f>IF(N87="snížená",J87,0)</f>
        <v>0</v>
      </c>
      <c r="BG87" s="202">
        <f>IF(N87="zákl. přenesená",J87,0)</f>
        <v>0</v>
      </c>
      <c r="BH87" s="202">
        <f>IF(N87="sníž. přenesená",J87,0)</f>
        <v>0</v>
      </c>
      <c r="BI87" s="202">
        <f>IF(N87="nulová",J87,0)</f>
        <v>0</v>
      </c>
      <c r="BJ87" s="24" t="s">
        <v>24</v>
      </c>
      <c r="BK87" s="202">
        <f>ROUND(I87*H87,2)</f>
        <v>0</v>
      </c>
      <c r="BL87" s="24" t="s">
        <v>140</v>
      </c>
      <c r="BM87" s="24" t="s">
        <v>141</v>
      </c>
    </row>
    <row r="88" spans="2:65" s="1" customFormat="1" ht="175.5">
      <c r="B88" s="40"/>
      <c r="C88" s="62"/>
      <c r="D88" s="203" t="s">
        <v>142</v>
      </c>
      <c r="E88" s="62"/>
      <c r="F88" s="204" t="s">
        <v>143</v>
      </c>
      <c r="G88" s="62"/>
      <c r="H88" s="62"/>
      <c r="I88" s="162"/>
      <c r="J88" s="62"/>
      <c r="K88" s="62"/>
      <c r="L88" s="60"/>
      <c r="M88" s="205"/>
      <c r="N88" s="41"/>
      <c r="O88" s="41"/>
      <c r="P88" s="41"/>
      <c r="Q88" s="41"/>
      <c r="R88" s="41"/>
      <c r="S88" s="41"/>
      <c r="T88" s="77"/>
      <c r="AT88" s="24" t="s">
        <v>142</v>
      </c>
      <c r="AU88" s="24" t="s">
        <v>83</v>
      </c>
    </row>
    <row r="89" spans="2:65" s="11" customFormat="1" ht="13.5">
      <c r="B89" s="206"/>
      <c r="C89" s="207"/>
      <c r="D89" s="203" t="s">
        <v>144</v>
      </c>
      <c r="E89" s="208" t="s">
        <v>22</v>
      </c>
      <c r="F89" s="209" t="s">
        <v>145</v>
      </c>
      <c r="G89" s="207"/>
      <c r="H89" s="210">
        <v>12</v>
      </c>
      <c r="I89" s="211"/>
      <c r="J89" s="207"/>
      <c r="K89" s="207"/>
      <c r="L89" s="212"/>
      <c r="M89" s="213"/>
      <c r="N89" s="214"/>
      <c r="O89" s="214"/>
      <c r="P89" s="214"/>
      <c r="Q89" s="214"/>
      <c r="R89" s="214"/>
      <c r="S89" s="214"/>
      <c r="T89" s="215"/>
      <c r="AT89" s="216" t="s">
        <v>144</v>
      </c>
      <c r="AU89" s="216" t="s">
        <v>83</v>
      </c>
      <c r="AV89" s="11" t="s">
        <v>83</v>
      </c>
      <c r="AW89" s="11" t="s">
        <v>38</v>
      </c>
      <c r="AX89" s="11" t="s">
        <v>74</v>
      </c>
      <c r="AY89" s="216" t="s">
        <v>133</v>
      </c>
    </row>
    <row r="90" spans="2:65" s="12" customFormat="1" ht="13.5">
      <c r="B90" s="217"/>
      <c r="C90" s="218"/>
      <c r="D90" s="203" t="s">
        <v>144</v>
      </c>
      <c r="E90" s="219" t="s">
        <v>22</v>
      </c>
      <c r="F90" s="220" t="s">
        <v>146</v>
      </c>
      <c r="G90" s="218"/>
      <c r="H90" s="219" t="s">
        <v>22</v>
      </c>
      <c r="I90" s="221"/>
      <c r="J90" s="218"/>
      <c r="K90" s="218"/>
      <c r="L90" s="222"/>
      <c r="M90" s="223"/>
      <c r="N90" s="224"/>
      <c r="O90" s="224"/>
      <c r="P90" s="224"/>
      <c r="Q90" s="224"/>
      <c r="R90" s="224"/>
      <c r="S90" s="224"/>
      <c r="T90" s="225"/>
      <c r="AT90" s="226" t="s">
        <v>144</v>
      </c>
      <c r="AU90" s="226" t="s">
        <v>83</v>
      </c>
      <c r="AV90" s="12" t="s">
        <v>24</v>
      </c>
      <c r="AW90" s="12" t="s">
        <v>38</v>
      </c>
      <c r="AX90" s="12" t="s">
        <v>74</v>
      </c>
      <c r="AY90" s="226" t="s">
        <v>133</v>
      </c>
    </row>
    <row r="91" spans="2:65" s="13" customFormat="1" ht="13.5">
      <c r="B91" s="227"/>
      <c r="C91" s="228"/>
      <c r="D91" s="203" t="s">
        <v>144</v>
      </c>
      <c r="E91" s="229" t="s">
        <v>22</v>
      </c>
      <c r="F91" s="230" t="s">
        <v>147</v>
      </c>
      <c r="G91" s="228"/>
      <c r="H91" s="231">
        <v>12</v>
      </c>
      <c r="I91" s="232"/>
      <c r="J91" s="228"/>
      <c r="K91" s="228"/>
      <c r="L91" s="233"/>
      <c r="M91" s="234"/>
      <c r="N91" s="235"/>
      <c r="O91" s="235"/>
      <c r="P91" s="235"/>
      <c r="Q91" s="235"/>
      <c r="R91" s="235"/>
      <c r="S91" s="235"/>
      <c r="T91" s="236"/>
      <c r="AT91" s="237" t="s">
        <v>144</v>
      </c>
      <c r="AU91" s="237" t="s">
        <v>83</v>
      </c>
      <c r="AV91" s="13" t="s">
        <v>140</v>
      </c>
      <c r="AW91" s="13" t="s">
        <v>38</v>
      </c>
      <c r="AX91" s="13" t="s">
        <v>24</v>
      </c>
      <c r="AY91" s="237" t="s">
        <v>133</v>
      </c>
    </row>
    <row r="92" spans="2:65" s="1" customFormat="1" ht="25.5" customHeight="1">
      <c r="B92" s="40"/>
      <c r="C92" s="191" t="s">
        <v>83</v>
      </c>
      <c r="D92" s="191" t="s">
        <v>135</v>
      </c>
      <c r="E92" s="192" t="s">
        <v>148</v>
      </c>
      <c r="F92" s="193" t="s">
        <v>149</v>
      </c>
      <c r="G92" s="194" t="s">
        <v>138</v>
      </c>
      <c r="H92" s="195">
        <v>22</v>
      </c>
      <c r="I92" s="196"/>
      <c r="J92" s="197">
        <f>ROUND(I92*H92,2)</f>
        <v>0</v>
      </c>
      <c r="K92" s="193" t="s">
        <v>139</v>
      </c>
      <c r="L92" s="60"/>
      <c r="M92" s="198" t="s">
        <v>22</v>
      </c>
      <c r="N92" s="199" t="s">
        <v>45</v>
      </c>
      <c r="O92" s="41"/>
      <c r="P92" s="200">
        <f>O92*H92</f>
        <v>0</v>
      </c>
      <c r="Q92" s="200">
        <v>0</v>
      </c>
      <c r="R92" s="200">
        <f>Q92*H92</f>
        <v>0</v>
      </c>
      <c r="S92" s="200">
        <v>0.29499999999999998</v>
      </c>
      <c r="T92" s="201">
        <f>S92*H92</f>
        <v>6.4899999999999993</v>
      </c>
      <c r="AR92" s="24" t="s">
        <v>140</v>
      </c>
      <c r="AT92" s="24" t="s">
        <v>135</v>
      </c>
      <c r="AU92" s="24" t="s">
        <v>83</v>
      </c>
      <c r="AY92" s="24" t="s">
        <v>133</v>
      </c>
      <c r="BE92" s="202">
        <f>IF(N92="základní",J92,0)</f>
        <v>0</v>
      </c>
      <c r="BF92" s="202">
        <f>IF(N92="snížená",J92,0)</f>
        <v>0</v>
      </c>
      <c r="BG92" s="202">
        <f>IF(N92="zákl. přenesená",J92,0)</f>
        <v>0</v>
      </c>
      <c r="BH92" s="202">
        <f>IF(N92="sníž. přenesená",J92,0)</f>
        <v>0</v>
      </c>
      <c r="BI92" s="202">
        <f>IF(N92="nulová",J92,0)</f>
        <v>0</v>
      </c>
      <c r="BJ92" s="24" t="s">
        <v>24</v>
      </c>
      <c r="BK92" s="202">
        <f>ROUND(I92*H92,2)</f>
        <v>0</v>
      </c>
      <c r="BL92" s="24" t="s">
        <v>140</v>
      </c>
      <c r="BM92" s="24" t="s">
        <v>150</v>
      </c>
    </row>
    <row r="93" spans="2:65" s="1" customFormat="1" ht="175.5">
      <c r="B93" s="40"/>
      <c r="C93" s="62"/>
      <c r="D93" s="203" t="s">
        <v>142</v>
      </c>
      <c r="E93" s="62"/>
      <c r="F93" s="204" t="s">
        <v>143</v>
      </c>
      <c r="G93" s="62"/>
      <c r="H93" s="62"/>
      <c r="I93" s="162"/>
      <c r="J93" s="62"/>
      <c r="K93" s="62"/>
      <c r="L93" s="60"/>
      <c r="M93" s="205"/>
      <c r="N93" s="41"/>
      <c r="O93" s="41"/>
      <c r="P93" s="41"/>
      <c r="Q93" s="41"/>
      <c r="R93" s="41"/>
      <c r="S93" s="41"/>
      <c r="T93" s="77"/>
      <c r="AT93" s="24" t="s">
        <v>142</v>
      </c>
      <c r="AU93" s="24" t="s">
        <v>83</v>
      </c>
    </row>
    <row r="94" spans="2:65" s="11" customFormat="1" ht="13.5">
      <c r="B94" s="206"/>
      <c r="C94" s="207"/>
      <c r="D94" s="203" t="s">
        <v>144</v>
      </c>
      <c r="E94" s="208" t="s">
        <v>22</v>
      </c>
      <c r="F94" s="209" t="s">
        <v>151</v>
      </c>
      <c r="G94" s="207"/>
      <c r="H94" s="210">
        <v>22</v>
      </c>
      <c r="I94" s="211"/>
      <c r="J94" s="207"/>
      <c r="K94" s="207"/>
      <c r="L94" s="212"/>
      <c r="M94" s="213"/>
      <c r="N94" s="214"/>
      <c r="O94" s="214"/>
      <c r="P94" s="214"/>
      <c r="Q94" s="214"/>
      <c r="R94" s="214"/>
      <c r="S94" s="214"/>
      <c r="T94" s="215"/>
      <c r="AT94" s="216" t="s">
        <v>144</v>
      </c>
      <c r="AU94" s="216" t="s">
        <v>83</v>
      </c>
      <c r="AV94" s="11" t="s">
        <v>83</v>
      </c>
      <c r="AW94" s="11" t="s">
        <v>38</v>
      </c>
      <c r="AX94" s="11" t="s">
        <v>74</v>
      </c>
      <c r="AY94" s="216" t="s">
        <v>133</v>
      </c>
    </row>
    <row r="95" spans="2:65" s="12" customFormat="1" ht="13.5">
      <c r="B95" s="217"/>
      <c r="C95" s="218"/>
      <c r="D95" s="203" t="s">
        <v>144</v>
      </c>
      <c r="E95" s="219" t="s">
        <v>22</v>
      </c>
      <c r="F95" s="220" t="s">
        <v>152</v>
      </c>
      <c r="G95" s="218"/>
      <c r="H95" s="219" t="s">
        <v>22</v>
      </c>
      <c r="I95" s="221"/>
      <c r="J95" s="218"/>
      <c r="K95" s="218"/>
      <c r="L95" s="222"/>
      <c r="M95" s="223"/>
      <c r="N95" s="224"/>
      <c r="O95" s="224"/>
      <c r="P95" s="224"/>
      <c r="Q95" s="224"/>
      <c r="R95" s="224"/>
      <c r="S95" s="224"/>
      <c r="T95" s="225"/>
      <c r="AT95" s="226" t="s">
        <v>144</v>
      </c>
      <c r="AU95" s="226" t="s">
        <v>83</v>
      </c>
      <c r="AV95" s="12" t="s">
        <v>24</v>
      </c>
      <c r="AW95" s="12" t="s">
        <v>38</v>
      </c>
      <c r="AX95" s="12" t="s">
        <v>74</v>
      </c>
      <c r="AY95" s="226" t="s">
        <v>133</v>
      </c>
    </row>
    <row r="96" spans="2:65" s="13" customFormat="1" ht="13.5">
      <c r="B96" s="227"/>
      <c r="C96" s="228"/>
      <c r="D96" s="203" t="s">
        <v>144</v>
      </c>
      <c r="E96" s="229" t="s">
        <v>22</v>
      </c>
      <c r="F96" s="230" t="s">
        <v>147</v>
      </c>
      <c r="G96" s="228"/>
      <c r="H96" s="231">
        <v>22</v>
      </c>
      <c r="I96" s="232"/>
      <c r="J96" s="228"/>
      <c r="K96" s="228"/>
      <c r="L96" s="233"/>
      <c r="M96" s="234"/>
      <c r="N96" s="235"/>
      <c r="O96" s="235"/>
      <c r="P96" s="235"/>
      <c r="Q96" s="235"/>
      <c r="R96" s="235"/>
      <c r="S96" s="235"/>
      <c r="T96" s="236"/>
      <c r="AT96" s="237" t="s">
        <v>144</v>
      </c>
      <c r="AU96" s="237" t="s">
        <v>83</v>
      </c>
      <c r="AV96" s="13" t="s">
        <v>140</v>
      </c>
      <c r="AW96" s="13" t="s">
        <v>38</v>
      </c>
      <c r="AX96" s="13" t="s">
        <v>24</v>
      </c>
      <c r="AY96" s="237" t="s">
        <v>133</v>
      </c>
    </row>
    <row r="97" spans="2:65" s="1" customFormat="1" ht="16.5" customHeight="1">
      <c r="B97" s="40"/>
      <c r="C97" s="191" t="s">
        <v>153</v>
      </c>
      <c r="D97" s="191" t="s">
        <v>135</v>
      </c>
      <c r="E97" s="192" t="s">
        <v>154</v>
      </c>
      <c r="F97" s="193" t="s">
        <v>155</v>
      </c>
      <c r="G97" s="194" t="s">
        <v>138</v>
      </c>
      <c r="H97" s="195">
        <v>289.85000000000002</v>
      </c>
      <c r="I97" s="196"/>
      <c r="J97" s="197">
        <f>ROUND(I97*H97,2)</f>
        <v>0</v>
      </c>
      <c r="K97" s="193" t="s">
        <v>139</v>
      </c>
      <c r="L97" s="60"/>
      <c r="M97" s="198" t="s">
        <v>22</v>
      </c>
      <c r="N97" s="199" t="s">
        <v>45</v>
      </c>
      <c r="O97" s="41"/>
      <c r="P97" s="200">
        <f>O97*H97</f>
        <v>0</v>
      </c>
      <c r="Q97" s="200">
        <v>0</v>
      </c>
      <c r="R97" s="200">
        <f>Q97*H97</f>
        <v>0</v>
      </c>
      <c r="S97" s="200">
        <v>0.23499999999999999</v>
      </c>
      <c r="T97" s="201">
        <f>S97*H97</f>
        <v>68.114750000000001</v>
      </c>
      <c r="AR97" s="24" t="s">
        <v>140</v>
      </c>
      <c r="AT97" s="24" t="s">
        <v>135</v>
      </c>
      <c r="AU97" s="24" t="s">
        <v>83</v>
      </c>
      <c r="AY97" s="24" t="s">
        <v>133</v>
      </c>
      <c r="BE97" s="202">
        <f>IF(N97="základní",J97,0)</f>
        <v>0</v>
      </c>
      <c r="BF97" s="202">
        <f>IF(N97="snížená",J97,0)</f>
        <v>0</v>
      </c>
      <c r="BG97" s="202">
        <f>IF(N97="zákl. přenesená",J97,0)</f>
        <v>0</v>
      </c>
      <c r="BH97" s="202">
        <f>IF(N97="sníž. přenesená",J97,0)</f>
        <v>0</v>
      </c>
      <c r="BI97" s="202">
        <f>IF(N97="nulová",J97,0)</f>
        <v>0</v>
      </c>
      <c r="BJ97" s="24" t="s">
        <v>24</v>
      </c>
      <c r="BK97" s="202">
        <f>ROUND(I97*H97,2)</f>
        <v>0</v>
      </c>
      <c r="BL97" s="24" t="s">
        <v>140</v>
      </c>
      <c r="BM97" s="24" t="s">
        <v>156</v>
      </c>
    </row>
    <row r="98" spans="2:65" s="11" customFormat="1" ht="13.5">
      <c r="B98" s="206"/>
      <c r="C98" s="207"/>
      <c r="D98" s="203" t="s">
        <v>144</v>
      </c>
      <c r="E98" s="208" t="s">
        <v>22</v>
      </c>
      <c r="F98" s="209" t="s">
        <v>157</v>
      </c>
      <c r="G98" s="207"/>
      <c r="H98" s="210">
        <v>289.85000000000002</v>
      </c>
      <c r="I98" s="211"/>
      <c r="J98" s="207"/>
      <c r="K98" s="207"/>
      <c r="L98" s="212"/>
      <c r="M98" s="213"/>
      <c r="N98" s="214"/>
      <c r="O98" s="214"/>
      <c r="P98" s="214"/>
      <c r="Q98" s="214"/>
      <c r="R98" s="214"/>
      <c r="S98" s="214"/>
      <c r="T98" s="215"/>
      <c r="AT98" s="216" t="s">
        <v>144</v>
      </c>
      <c r="AU98" s="216" t="s">
        <v>83</v>
      </c>
      <c r="AV98" s="11" t="s">
        <v>83</v>
      </c>
      <c r="AW98" s="11" t="s">
        <v>38</v>
      </c>
      <c r="AX98" s="11" t="s">
        <v>74</v>
      </c>
      <c r="AY98" s="216" t="s">
        <v>133</v>
      </c>
    </row>
    <row r="99" spans="2:65" s="12" customFormat="1" ht="13.5">
      <c r="B99" s="217"/>
      <c r="C99" s="218"/>
      <c r="D99" s="203" t="s">
        <v>144</v>
      </c>
      <c r="E99" s="219" t="s">
        <v>22</v>
      </c>
      <c r="F99" s="220" t="s">
        <v>158</v>
      </c>
      <c r="G99" s="218"/>
      <c r="H99" s="219" t="s">
        <v>22</v>
      </c>
      <c r="I99" s="221"/>
      <c r="J99" s="218"/>
      <c r="K99" s="218"/>
      <c r="L99" s="222"/>
      <c r="M99" s="223"/>
      <c r="N99" s="224"/>
      <c r="O99" s="224"/>
      <c r="P99" s="224"/>
      <c r="Q99" s="224"/>
      <c r="R99" s="224"/>
      <c r="S99" s="224"/>
      <c r="T99" s="225"/>
      <c r="AT99" s="226" t="s">
        <v>144</v>
      </c>
      <c r="AU99" s="226" t="s">
        <v>83</v>
      </c>
      <c r="AV99" s="12" t="s">
        <v>24</v>
      </c>
      <c r="AW99" s="12" t="s">
        <v>38</v>
      </c>
      <c r="AX99" s="12" t="s">
        <v>74</v>
      </c>
      <c r="AY99" s="226" t="s">
        <v>133</v>
      </c>
    </row>
    <row r="100" spans="2:65" s="13" customFormat="1" ht="13.5">
      <c r="B100" s="227"/>
      <c r="C100" s="228"/>
      <c r="D100" s="203" t="s">
        <v>144</v>
      </c>
      <c r="E100" s="229" t="s">
        <v>22</v>
      </c>
      <c r="F100" s="230" t="s">
        <v>147</v>
      </c>
      <c r="G100" s="228"/>
      <c r="H100" s="231">
        <v>289.85000000000002</v>
      </c>
      <c r="I100" s="232"/>
      <c r="J100" s="228"/>
      <c r="K100" s="228"/>
      <c r="L100" s="233"/>
      <c r="M100" s="234"/>
      <c r="N100" s="235"/>
      <c r="O100" s="235"/>
      <c r="P100" s="235"/>
      <c r="Q100" s="235"/>
      <c r="R100" s="235"/>
      <c r="S100" s="235"/>
      <c r="T100" s="236"/>
      <c r="AT100" s="237" t="s">
        <v>144</v>
      </c>
      <c r="AU100" s="237" t="s">
        <v>83</v>
      </c>
      <c r="AV100" s="13" t="s">
        <v>140</v>
      </c>
      <c r="AW100" s="13" t="s">
        <v>38</v>
      </c>
      <c r="AX100" s="13" t="s">
        <v>24</v>
      </c>
      <c r="AY100" s="237" t="s">
        <v>133</v>
      </c>
    </row>
    <row r="101" spans="2:65" s="1" customFormat="1" ht="25.5" customHeight="1">
      <c r="B101" s="40"/>
      <c r="C101" s="191" t="s">
        <v>140</v>
      </c>
      <c r="D101" s="191" t="s">
        <v>135</v>
      </c>
      <c r="E101" s="192" t="s">
        <v>159</v>
      </c>
      <c r="F101" s="193" t="s">
        <v>160</v>
      </c>
      <c r="G101" s="194" t="s">
        <v>138</v>
      </c>
      <c r="H101" s="195">
        <v>326.31</v>
      </c>
      <c r="I101" s="196"/>
      <c r="J101" s="197">
        <f>ROUND(I101*H101,2)</f>
        <v>0</v>
      </c>
      <c r="K101" s="193" t="s">
        <v>22</v>
      </c>
      <c r="L101" s="60"/>
      <c r="M101" s="198" t="s">
        <v>22</v>
      </c>
      <c r="N101" s="199" t="s">
        <v>45</v>
      </c>
      <c r="O101" s="41"/>
      <c r="P101" s="200">
        <f>O101*H101</f>
        <v>0</v>
      </c>
      <c r="Q101" s="200">
        <v>5.0000000000000002E-5</v>
      </c>
      <c r="R101" s="200">
        <f>Q101*H101</f>
        <v>1.63155E-2</v>
      </c>
      <c r="S101" s="200">
        <v>0.128</v>
      </c>
      <c r="T101" s="201">
        <f>S101*H101</f>
        <v>41.767679999999999</v>
      </c>
      <c r="AR101" s="24" t="s">
        <v>140</v>
      </c>
      <c r="AT101" s="24" t="s">
        <v>135</v>
      </c>
      <c r="AU101" s="24" t="s">
        <v>83</v>
      </c>
      <c r="AY101" s="24" t="s">
        <v>133</v>
      </c>
      <c r="BE101" s="202">
        <f>IF(N101="základní",J101,0)</f>
        <v>0</v>
      </c>
      <c r="BF101" s="202">
        <f>IF(N101="snížená",J101,0)</f>
        <v>0</v>
      </c>
      <c r="BG101" s="202">
        <f>IF(N101="zákl. přenesená",J101,0)</f>
        <v>0</v>
      </c>
      <c r="BH101" s="202">
        <f>IF(N101="sníž. přenesená",J101,0)</f>
        <v>0</v>
      </c>
      <c r="BI101" s="202">
        <f>IF(N101="nulová",J101,0)</f>
        <v>0</v>
      </c>
      <c r="BJ101" s="24" t="s">
        <v>24</v>
      </c>
      <c r="BK101" s="202">
        <f>ROUND(I101*H101,2)</f>
        <v>0</v>
      </c>
      <c r="BL101" s="24" t="s">
        <v>140</v>
      </c>
      <c r="BM101" s="24" t="s">
        <v>161</v>
      </c>
    </row>
    <row r="102" spans="2:65" s="1" customFormat="1" ht="25.5" customHeight="1">
      <c r="B102" s="40"/>
      <c r="C102" s="191" t="s">
        <v>162</v>
      </c>
      <c r="D102" s="191" t="s">
        <v>135</v>
      </c>
      <c r="E102" s="192" t="s">
        <v>163</v>
      </c>
      <c r="F102" s="193" t="s">
        <v>164</v>
      </c>
      <c r="G102" s="194" t="s">
        <v>138</v>
      </c>
      <c r="H102" s="195">
        <v>326.31</v>
      </c>
      <c r="I102" s="196"/>
      <c r="J102" s="197">
        <f>ROUND(I102*H102,2)</f>
        <v>0</v>
      </c>
      <c r="K102" s="193" t="s">
        <v>139</v>
      </c>
      <c r="L102" s="60"/>
      <c r="M102" s="198" t="s">
        <v>22</v>
      </c>
      <c r="N102" s="199" t="s">
        <v>45</v>
      </c>
      <c r="O102" s="41"/>
      <c r="P102" s="200">
        <f>O102*H102</f>
        <v>0</v>
      </c>
      <c r="Q102" s="200">
        <v>9.0000000000000006E-5</v>
      </c>
      <c r="R102" s="200">
        <f>Q102*H102</f>
        <v>2.9367900000000002E-2</v>
      </c>
      <c r="S102" s="200">
        <v>0.25600000000000001</v>
      </c>
      <c r="T102" s="201">
        <f>S102*H102</f>
        <v>83.535359999999997</v>
      </c>
      <c r="AR102" s="24" t="s">
        <v>140</v>
      </c>
      <c r="AT102" s="24" t="s">
        <v>135</v>
      </c>
      <c r="AU102" s="24" t="s">
        <v>83</v>
      </c>
      <c r="AY102" s="24" t="s">
        <v>133</v>
      </c>
      <c r="BE102" s="202">
        <f>IF(N102="základní",J102,0)</f>
        <v>0</v>
      </c>
      <c r="BF102" s="202">
        <f>IF(N102="snížená",J102,0)</f>
        <v>0</v>
      </c>
      <c r="BG102" s="202">
        <f>IF(N102="zákl. přenesená",J102,0)</f>
        <v>0</v>
      </c>
      <c r="BH102" s="202">
        <f>IF(N102="sníž. přenesená",J102,0)</f>
        <v>0</v>
      </c>
      <c r="BI102" s="202">
        <f>IF(N102="nulová",J102,0)</f>
        <v>0</v>
      </c>
      <c r="BJ102" s="24" t="s">
        <v>24</v>
      </c>
      <c r="BK102" s="202">
        <f>ROUND(I102*H102,2)</f>
        <v>0</v>
      </c>
      <c r="BL102" s="24" t="s">
        <v>140</v>
      </c>
      <c r="BM102" s="24" t="s">
        <v>165</v>
      </c>
    </row>
    <row r="103" spans="2:65" s="11" customFormat="1" ht="13.5">
      <c r="B103" s="206"/>
      <c r="C103" s="207"/>
      <c r="D103" s="203" t="s">
        <v>144</v>
      </c>
      <c r="E103" s="208" t="s">
        <v>22</v>
      </c>
      <c r="F103" s="209" t="s">
        <v>166</v>
      </c>
      <c r="G103" s="207"/>
      <c r="H103" s="210">
        <v>326.31</v>
      </c>
      <c r="I103" s="211"/>
      <c r="J103" s="207"/>
      <c r="K103" s="207"/>
      <c r="L103" s="212"/>
      <c r="M103" s="213"/>
      <c r="N103" s="214"/>
      <c r="O103" s="214"/>
      <c r="P103" s="214"/>
      <c r="Q103" s="214"/>
      <c r="R103" s="214"/>
      <c r="S103" s="214"/>
      <c r="T103" s="215"/>
      <c r="AT103" s="216" t="s">
        <v>144</v>
      </c>
      <c r="AU103" s="216" t="s">
        <v>83</v>
      </c>
      <c r="AV103" s="11" t="s">
        <v>83</v>
      </c>
      <c r="AW103" s="11" t="s">
        <v>38</v>
      </c>
      <c r="AX103" s="11" t="s">
        <v>74</v>
      </c>
      <c r="AY103" s="216" t="s">
        <v>133</v>
      </c>
    </row>
    <row r="104" spans="2:65" s="12" customFormat="1" ht="13.5">
      <c r="B104" s="217"/>
      <c r="C104" s="218"/>
      <c r="D104" s="203" t="s">
        <v>144</v>
      </c>
      <c r="E104" s="219" t="s">
        <v>22</v>
      </c>
      <c r="F104" s="220" t="s">
        <v>167</v>
      </c>
      <c r="G104" s="218"/>
      <c r="H104" s="219" t="s">
        <v>22</v>
      </c>
      <c r="I104" s="221"/>
      <c r="J104" s="218"/>
      <c r="K104" s="218"/>
      <c r="L104" s="222"/>
      <c r="M104" s="223"/>
      <c r="N104" s="224"/>
      <c r="O104" s="224"/>
      <c r="P104" s="224"/>
      <c r="Q104" s="224"/>
      <c r="R104" s="224"/>
      <c r="S104" s="224"/>
      <c r="T104" s="225"/>
      <c r="AT104" s="226" t="s">
        <v>144</v>
      </c>
      <c r="AU104" s="226" t="s">
        <v>83</v>
      </c>
      <c r="AV104" s="12" t="s">
        <v>24</v>
      </c>
      <c r="AW104" s="12" t="s">
        <v>38</v>
      </c>
      <c r="AX104" s="12" t="s">
        <v>74</v>
      </c>
      <c r="AY104" s="226" t="s">
        <v>133</v>
      </c>
    </row>
    <row r="105" spans="2:65" s="13" customFormat="1" ht="13.5">
      <c r="B105" s="227"/>
      <c r="C105" s="228"/>
      <c r="D105" s="203" t="s">
        <v>144</v>
      </c>
      <c r="E105" s="229" t="s">
        <v>22</v>
      </c>
      <c r="F105" s="230" t="s">
        <v>147</v>
      </c>
      <c r="G105" s="228"/>
      <c r="H105" s="231">
        <v>326.31</v>
      </c>
      <c r="I105" s="232"/>
      <c r="J105" s="228"/>
      <c r="K105" s="228"/>
      <c r="L105" s="233"/>
      <c r="M105" s="234"/>
      <c r="N105" s="235"/>
      <c r="O105" s="235"/>
      <c r="P105" s="235"/>
      <c r="Q105" s="235"/>
      <c r="R105" s="235"/>
      <c r="S105" s="235"/>
      <c r="T105" s="236"/>
      <c r="AT105" s="237" t="s">
        <v>144</v>
      </c>
      <c r="AU105" s="237" t="s">
        <v>83</v>
      </c>
      <c r="AV105" s="13" t="s">
        <v>140</v>
      </c>
      <c r="AW105" s="13" t="s">
        <v>38</v>
      </c>
      <c r="AX105" s="13" t="s">
        <v>24</v>
      </c>
      <c r="AY105" s="237" t="s">
        <v>133</v>
      </c>
    </row>
    <row r="106" spans="2:65" s="1" customFormat="1" ht="25.5" customHeight="1">
      <c r="B106" s="40"/>
      <c r="C106" s="191" t="s">
        <v>168</v>
      </c>
      <c r="D106" s="191" t="s">
        <v>135</v>
      </c>
      <c r="E106" s="192" t="s">
        <v>163</v>
      </c>
      <c r="F106" s="193" t="s">
        <v>164</v>
      </c>
      <c r="G106" s="194" t="s">
        <v>138</v>
      </c>
      <c r="H106" s="195">
        <v>36.46</v>
      </c>
      <c r="I106" s="196"/>
      <c r="J106" s="197">
        <f>ROUND(I106*H106,2)</f>
        <v>0</v>
      </c>
      <c r="K106" s="193" t="s">
        <v>139</v>
      </c>
      <c r="L106" s="60"/>
      <c r="M106" s="198" t="s">
        <v>22</v>
      </c>
      <c r="N106" s="199" t="s">
        <v>45</v>
      </c>
      <c r="O106" s="41"/>
      <c r="P106" s="200">
        <f>O106*H106</f>
        <v>0</v>
      </c>
      <c r="Q106" s="200">
        <v>9.0000000000000006E-5</v>
      </c>
      <c r="R106" s="200">
        <f>Q106*H106</f>
        <v>3.2814000000000003E-3</v>
      </c>
      <c r="S106" s="200">
        <v>0.25600000000000001</v>
      </c>
      <c r="T106" s="201">
        <f>S106*H106</f>
        <v>9.3337599999999998</v>
      </c>
      <c r="AR106" s="24" t="s">
        <v>140</v>
      </c>
      <c r="AT106" s="24" t="s">
        <v>135</v>
      </c>
      <c r="AU106" s="24" t="s">
        <v>83</v>
      </c>
      <c r="AY106" s="24" t="s">
        <v>133</v>
      </c>
      <c r="BE106" s="202">
        <f>IF(N106="základní",J106,0)</f>
        <v>0</v>
      </c>
      <c r="BF106" s="202">
        <f>IF(N106="snížená",J106,0)</f>
        <v>0</v>
      </c>
      <c r="BG106" s="202">
        <f>IF(N106="zákl. přenesená",J106,0)</f>
        <v>0</v>
      </c>
      <c r="BH106" s="202">
        <f>IF(N106="sníž. přenesená",J106,0)</f>
        <v>0</v>
      </c>
      <c r="BI106" s="202">
        <f>IF(N106="nulová",J106,0)</f>
        <v>0</v>
      </c>
      <c r="BJ106" s="24" t="s">
        <v>24</v>
      </c>
      <c r="BK106" s="202">
        <f>ROUND(I106*H106,2)</f>
        <v>0</v>
      </c>
      <c r="BL106" s="24" t="s">
        <v>140</v>
      </c>
      <c r="BM106" s="24" t="s">
        <v>169</v>
      </c>
    </row>
    <row r="107" spans="2:65" s="11" customFormat="1" ht="13.5">
      <c r="B107" s="206"/>
      <c r="C107" s="207"/>
      <c r="D107" s="203" t="s">
        <v>144</v>
      </c>
      <c r="E107" s="208" t="s">
        <v>22</v>
      </c>
      <c r="F107" s="209" t="s">
        <v>170</v>
      </c>
      <c r="G107" s="207"/>
      <c r="H107" s="210">
        <v>36.46</v>
      </c>
      <c r="I107" s="211"/>
      <c r="J107" s="207"/>
      <c r="K107" s="207"/>
      <c r="L107" s="212"/>
      <c r="M107" s="213"/>
      <c r="N107" s="214"/>
      <c r="O107" s="214"/>
      <c r="P107" s="214"/>
      <c r="Q107" s="214"/>
      <c r="R107" s="214"/>
      <c r="S107" s="214"/>
      <c r="T107" s="215"/>
      <c r="AT107" s="216" t="s">
        <v>144</v>
      </c>
      <c r="AU107" s="216" t="s">
        <v>83</v>
      </c>
      <c r="AV107" s="11" t="s">
        <v>83</v>
      </c>
      <c r="AW107" s="11" t="s">
        <v>38</v>
      </c>
      <c r="AX107" s="11" t="s">
        <v>74</v>
      </c>
      <c r="AY107" s="216" t="s">
        <v>133</v>
      </c>
    </row>
    <row r="108" spans="2:65" s="12" customFormat="1" ht="13.5">
      <c r="B108" s="217"/>
      <c r="C108" s="218"/>
      <c r="D108" s="203" t="s">
        <v>144</v>
      </c>
      <c r="E108" s="219" t="s">
        <v>22</v>
      </c>
      <c r="F108" s="220" t="s">
        <v>171</v>
      </c>
      <c r="G108" s="218"/>
      <c r="H108" s="219" t="s">
        <v>22</v>
      </c>
      <c r="I108" s="221"/>
      <c r="J108" s="218"/>
      <c r="K108" s="218"/>
      <c r="L108" s="222"/>
      <c r="M108" s="223"/>
      <c r="N108" s="224"/>
      <c r="O108" s="224"/>
      <c r="P108" s="224"/>
      <c r="Q108" s="224"/>
      <c r="R108" s="224"/>
      <c r="S108" s="224"/>
      <c r="T108" s="225"/>
      <c r="AT108" s="226" t="s">
        <v>144</v>
      </c>
      <c r="AU108" s="226" t="s">
        <v>83</v>
      </c>
      <c r="AV108" s="12" t="s">
        <v>24</v>
      </c>
      <c r="AW108" s="12" t="s">
        <v>38</v>
      </c>
      <c r="AX108" s="12" t="s">
        <v>74</v>
      </c>
      <c r="AY108" s="226" t="s">
        <v>133</v>
      </c>
    </row>
    <row r="109" spans="2:65" s="13" customFormat="1" ht="13.5">
      <c r="B109" s="227"/>
      <c r="C109" s="228"/>
      <c r="D109" s="203" t="s">
        <v>144</v>
      </c>
      <c r="E109" s="229" t="s">
        <v>22</v>
      </c>
      <c r="F109" s="230" t="s">
        <v>147</v>
      </c>
      <c r="G109" s="228"/>
      <c r="H109" s="231">
        <v>36.46</v>
      </c>
      <c r="I109" s="232"/>
      <c r="J109" s="228"/>
      <c r="K109" s="228"/>
      <c r="L109" s="233"/>
      <c r="M109" s="234"/>
      <c r="N109" s="235"/>
      <c r="O109" s="235"/>
      <c r="P109" s="235"/>
      <c r="Q109" s="235"/>
      <c r="R109" s="235"/>
      <c r="S109" s="235"/>
      <c r="T109" s="236"/>
      <c r="AT109" s="237" t="s">
        <v>144</v>
      </c>
      <c r="AU109" s="237" t="s">
        <v>83</v>
      </c>
      <c r="AV109" s="13" t="s">
        <v>140</v>
      </c>
      <c r="AW109" s="13" t="s">
        <v>38</v>
      </c>
      <c r="AX109" s="13" t="s">
        <v>24</v>
      </c>
      <c r="AY109" s="237" t="s">
        <v>133</v>
      </c>
    </row>
    <row r="110" spans="2:65" s="1" customFormat="1" ht="16.5" customHeight="1">
      <c r="B110" s="40"/>
      <c r="C110" s="191" t="s">
        <v>172</v>
      </c>
      <c r="D110" s="191" t="s">
        <v>135</v>
      </c>
      <c r="E110" s="192" t="s">
        <v>173</v>
      </c>
      <c r="F110" s="193" t="s">
        <v>174</v>
      </c>
      <c r="G110" s="194" t="s">
        <v>175</v>
      </c>
      <c r="H110" s="195">
        <v>12.37</v>
      </c>
      <c r="I110" s="196"/>
      <c r="J110" s="197">
        <f>ROUND(I110*H110,2)</f>
        <v>0</v>
      </c>
      <c r="K110" s="193" t="s">
        <v>139</v>
      </c>
      <c r="L110" s="60"/>
      <c r="M110" s="198" t="s">
        <v>22</v>
      </c>
      <c r="N110" s="199" t="s">
        <v>45</v>
      </c>
      <c r="O110" s="41"/>
      <c r="P110" s="200">
        <f>O110*H110</f>
        <v>0</v>
      </c>
      <c r="Q110" s="200">
        <v>0</v>
      </c>
      <c r="R110" s="200">
        <f>Q110*H110</f>
        <v>0</v>
      </c>
      <c r="S110" s="200">
        <v>0.20499999999999999</v>
      </c>
      <c r="T110" s="201">
        <f>S110*H110</f>
        <v>2.5358499999999995</v>
      </c>
      <c r="AR110" s="24" t="s">
        <v>140</v>
      </c>
      <c r="AT110" s="24" t="s">
        <v>135</v>
      </c>
      <c r="AU110" s="24" t="s">
        <v>83</v>
      </c>
      <c r="AY110" s="24" t="s">
        <v>133</v>
      </c>
      <c r="BE110" s="202">
        <f>IF(N110="základní",J110,0)</f>
        <v>0</v>
      </c>
      <c r="BF110" s="202">
        <f>IF(N110="snížená",J110,0)</f>
        <v>0</v>
      </c>
      <c r="BG110" s="202">
        <f>IF(N110="zákl. přenesená",J110,0)</f>
        <v>0</v>
      </c>
      <c r="BH110" s="202">
        <f>IF(N110="sníž. přenesená",J110,0)</f>
        <v>0</v>
      </c>
      <c r="BI110" s="202">
        <f>IF(N110="nulová",J110,0)</f>
        <v>0</v>
      </c>
      <c r="BJ110" s="24" t="s">
        <v>24</v>
      </c>
      <c r="BK110" s="202">
        <f>ROUND(I110*H110,2)</f>
        <v>0</v>
      </c>
      <c r="BL110" s="24" t="s">
        <v>140</v>
      </c>
      <c r="BM110" s="24" t="s">
        <v>176</v>
      </c>
    </row>
    <row r="111" spans="2:65" s="11" customFormat="1" ht="13.5">
      <c r="B111" s="206"/>
      <c r="C111" s="207"/>
      <c r="D111" s="203" t="s">
        <v>144</v>
      </c>
      <c r="E111" s="208" t="s">
        <v>22</v>
      </c>
      <c r="F111" s="209" t="s">
        <v>177</v>
      </c>
      <c r="G111" s="207"/>
      <c r="H111" s="210">
        <v>12.37</v>
      </c>
      <c r="I111" s="211"/>
      <c r="J111" s="207"/>
      <c r="K111" s="207"/>
      <c r="L111" s="212"/>
      <c r="M111" s="213"/>
      <c r="N111" s="214"/>
      <c r="O111" s="214"/>
      <c r="P111" s="214"/>
      <c r="Q111" s="214"/>
      <c r="R111" s="214"/>
      <c r="S111" s="214"/>
      <c r="T111" s="215"/>
      <c r="AT111" s="216" t="s">
        <v>144</v>
      </c>
      <c r="AU111" s="216" t="s">
        <v>83</v>
      </c>
      <c r="AV111" s="11" t="s">
        <v>83</v>
      </c>
      <c r="AW111" s="11" t="s">
        <v>38</v>
      </c>
      <c r="AX111" s="11" t="s">
        <v>74</v>
      </c>
      <c r="AY111" s="216" t="s">
        <v>133</v>
      </c>
    </row>
    <row r="112" spans="2:65" s="12" customFormat="1" ht="13.5">
      <c r="B112" s="217"/>
      <c r="C112" s="218"/>
      <c r="D112" s="203" t="s">
        <v>144</v>
      </c>
      <c r="E112" s="219" t="s">
        <v>22</v>
      </c>
      <c r="F112" s="220" t="s">
        <v>158</v>
      </c>
      <c r="G112" s="218"/>
      <c r="H112" s="219" t="s">
        <v>22</v>
      </c>
      <c r="I112" s="221"/>
      <c r="J112" s="218"/>
      <c r="K112" s="218"/>
      <c r="L112" s="222"/>
      <c r="M112" s="223"/>
      <c r="N112" s="224"/>
      <c r="O112" s="224"/>
      <c r="P112" s="224"/>
      <c r="Q112" s="224"/>
      <c r="R112" s="224"/>
      <c r="S112" s="224"/>
      <c r="T112" s="225"/>
      <c r="AT112" s="226" t="s">
        <v>144</v>
      </c>
      <c r="AU112" s="226" t="s">
        <v>83</v>
      </c>
      <c r="AV112" s="12" t="s">
        <v>24</v>
      </c>
      <c r="AW112" s="12" t="s">
        <v>38</v>
      </c>
      <c r="AX112" s="12" t="s">
        <v>74</v>
      </c>
      <c r="AY112" s="226" t="s">
        <v>133</v>
      </c>
    </row>
    <row r="113" spans="2:65" s="13" customFormat="1" ht="13.5">
      <c r="B113" s="227"/>
      <c r="C113" s="228"/>
      <c r="D113" s="203" t="s">
        <v>144</v>
      </c>
      <c r="E113" s="229" t="s">
        <v>22</v>
      </c>
      <c r="F113" s="230" t="s">
        <v>147</v>
      </c>
      <c r="G113" s="228"/>
      <c r="H113" s="231">
        <v>12.37</v>
      </c>
      <c r="I113" s="232"/>
      <c r="J113" s="228"/>
      <c r="K113" s="228"/>
      <c r="L113" s="233"/>
      <c r="M113" s="234"/>
      <c r="N113" s="235"/>
      <c r="O113" s="235"/>
      <c r="P113" s="235"/>
      <c r="Q113" s="235"/>
      <c r="R113" s="235"/>
      <c r="S113" s="235"/>
      <c r="T113" s="236"/>
      <c r="AT113" s="237" t="s">
        <v>144</v>
      </c>
      <c r="AU113" s="237" t="s">
        <v>83</v>
      </c>
      <c r="AV113" s="13" t="s">
        <v>140</v>
      </c>
      <c r="AW113" s="13" t="s">
        <v>38</v>
      </c>
      <c r="AX113" s="13" t="s">
        <v>24</v>
      </c>
      <c r="AY113" s="237" t="s">
        <v>133</v>
      </c>
    </row>
    <row r="114" spans="2:65" s="1" customFormat="1" ht="16.5" customHeight="1">
      <c r="B114" s="40"/>
      <c r="C114" s="191" t="s">
        <v>178</v>
      </c>
      <c r="D114" s="191" t="s">
        <v>135</v>
      </c>
      <c r="E114" s="192" t="s">
        <v>179</v>
      </c>
      <c r="F114" s="193" t="s">
        <v>180</v>
      </c>
      <c r="G114" s="194" t="s">
        <v>175</v>
      </c>
      <c r="H114" s="195">
        <v>12.37</v>
      </c>
      <c r="I114" s="196"/>
      <c r="J114" s="197">
        <f>ROUND(I114*H114,2)</f>
        <v>0</v>
      </c>
      <c r="K114" s="193" t="s">
        <v>22</v>
      </c>
      <c r="L114" s="60"/>
      <c r="M114" s="198" t="s">
        <v>22</v>
      </c>
      <c r="N114" s="199" t="s">
        <v>45</v>
      </c>
      <c r="O114" s="41"/>
      <c r="P114" s="200">
        <f>O114*H114</f>
        <v>0</v>
      </c>
      <c r="Q114" s="200">
        <v>0</v>
      </c>
      <c r="R114" s="200">
        <f>Q114*H114</f>
        <v>0</v>
      </c>
      <c r="S114" s="200">
        <v>0.20499999999999999</v>
      </c>
      <c r="T114" s="201">
        <f>S114*H114</f>
        <v>2.5358499999999995</v>
      </c>
      <c r="AR114" s="24" t="s">
        <v>140</v>
      </c>
      <c r="AT114" s="24" t="s">
        <v>135</v>
      </c>
      <c r="AU114" s="24" t="s">
        <v>83</v>
      </c>
      <c r="AY114" s="24" t="s">
        <v>133</v>
      </c>
      <c r="BE114" s="202">
        <f>IF(N114="základní",J114,0)</f>
        <v>0</v>
      </c>
      <c r="BF114" s="202">
        <f>IF(N114="snížená",J114,0)</f>
        <v>0</v>
      </c>
      <c r="BG114" s="202">
        <f>IF(N114="zákl. přenesená",J114,0)</f>
        <v>0</v>
      </c>
      <c r="BH114" s="202">
        <f>IF(N114="sníž. přenesená",J114,0)</f>
        <v>0</v>
      </c>
      <c r="BI114" s="202">
        <f>IF(N114="nulová",J114,0)</f>
        <v>0</v>
      </c>
      <c r="BJ114" s="24" t="s">
        <v>24</v>
      </c>
      <c r="BK114" s="202">
        <f>ROUND(I114*H114,2)</f>
        <v>0</v>
      </c>
      <c r="BL114" s="24" t="s">
        <v>140</v>
      </c>
      <c r="BM114" s="24" t="s">
        <v>181</v>
      </c>
    </row>
    <row r="115" spans="2:65" s="11" customFormat="1" ht="13.5">
      <c r="B115" s="206"/>
      <c r="C115" s="207"/>
      <c r="D115" s="203" t="s">
        <v>144</v>
      </c>
      <c r="E115" s="208" t="s">
        <v>22</v>
      </c>
      <c r="F115" s="209" t="s">
        <v>177</v>
      </c>
      <c r="G115" s="207"/>
      <c r="H115" s="210">
        <v>12.37</v>
      </c>
      <c r="I115" s="211"/>
      <c r="J115" s="207"/>
      <c r="K115" s="207"/>
      <c r="L115" s="212"/>
      <c r="M115" s="213"/>
      <c r="N115" s="214"/>
      <c r="O115" s="214"/>
      <c r="P115" s="214"/>
      <c r="Q115" s="214"/>
      <c r="R115" s="214"/>
      <c r="S115" s="214"/>
      <c r="T115" s="215"/>
      <c r="AT115" s="216" t="s">
        <v>144</v>
      </c>
      <c r="AU115" s="216" t="s">
        <v>83</v>
      </c>
      <c r="AV115" s="11" t="s">
        <v>83</v>
      </c>
      <c r="AW115" s="11" t="s">
        <v>38</v>
      </c>
      <c r="AX115" s="11" t="s">
        <v>74</v>
      </c>
      <c r="AY115" s="216" t="s">
        <v>133</v>
      </c>
    </row>
    <row r="116" spans="2:65" s="12" customFormat="1" ht="13.5">
      <c r="B116" s="217"/>
      <c r="C116" s="218"/>
      <c r="D116" s="203" t="s">
        <v>144</v>
      </c>
      <c r="E116" s="219" t="s">
        <v>22</v>
      </c>
      <c r="F116" s="220" t="s">
        <v>158</v>
      </c>
      <c r="G116" s="218"/>
      <c r="H116" s="219" t="s">
        <v>22</v>
      </c>
      <c r="I116" s="221"/>
      <c r="J116" s="218"/>
      <c r="K116" s="218"/>
      <c r="L116" s="222"/>
      <c r="M116" s="223"/>
      <c r="N116" s="224"/>
      <c r="O116" s="224"/>
      <c r="P116" s="224"/>
      <c r="Q116" s="224"/>
      <c r="R116" s="224"/>
      <c r="S116" s="224"/>
      <c r="T116" s="225"/>
      <c r="AT116" s="226" t="s">
        <v>144</v>
      </c>
      <c r="AU116" s="226" t="s">
        <v>83</v>
      </c>
      <c r="AV116" s="12" t="s">
        <v>24</v>
      </c>
      <c r="AW116" s="12" t="s">
        <v>38</v>
      </c>
      <c r="AX116" s="12" t="s">
        <v>74</v>
      </c>
      <c r="AY116" s="226" t="s">
        <v>133</v>
      </c>
    </row>
    <row r="117" spans="2:65" s="13" customFormat="1" ht="13.5">
      <c r="B117" s="227"/>
      <c r="C117" s="228"/>
      <c r="D117" s="203" t="s">
        <v>144</v>
      </c>
      <c r="E117" s="229" t="s">
        <v>22</v>
      </c>
      <c r="F117" s="230" t="s">
        <v>147</v>
      </c>
      <c r="G117" s="228"/>
      <c r="H117" s="231">
        <v>12.37</v>
      </c>
      <c r="I117" s="232"/>
      <c r="J117" s="228"/>
      <c r="K117" s="228"/>
      <c r="L117" s="233"/>
      <c r="M117" s="234"/>
      <c r="N117" s="235"/>
      <c r="O117" s="235"/>
      <c r="P117" s="235"/>
      <c r="Q117" s="235"/>
      <c r="R117" s="235"/>
      <c r="S117" s="235"/>
      <c r="T117" s="236"/>
      <c r="AT117" s="237" t="s">
        <v>144</v>
      </c>
      <c r="AU117" s="237" t="s">
        <v>83</v>
      </c>
      <c r="AV117" s="13" t="s">
        <v>140</v>
      </c>
      <c r="AW117" s="13" t="s">
        <v>38</v>
      </c>
      <c r="AX117" s="13" t="s">
        <v>24</v>
      </c>
      <c r="AY117" s="237" t="s">
        <v>133</v>
      </c>
    </row>
    <row r="118" spans="2:65" s="1" customFormat="1" ht="16.5" customHeight="1">
      <c r="B118" s="40"/>
      <c r="C118" s="191" t="s">
        <v>182</v>
      </c>
      <c r="D118" s="191" t="s">
        <v>135</v>
      </c>
      <c r="E118" s="192" t="s">
        <v>183</v>
      </c>
      <c r="F118" s="193" t="s">
        <v>184</v>
      </c>
      <c r="G118" s="194" t="s">
        <v>175</v>
      </c>
      <c r="H118" s="195">
        <v>8</v>
      </c>
      <c r="I118" s="196"/>
      <c r="J118" s="197">
        <f>ROUND(I118*H118,2)</f>
        <v>0</v>
      </c>
      <c r="K118" s="193" t="s">
        <v>139</v>
      </c>
      <c r="L118" s="60"/>
      <c r="M118" s="198" t="s">
        <v>22</v>
      </c>
      <c r="N118" s="199" t="s">
        <v>45</v>
      </c>
      <c r="O118" s="41"/>
      <c r="P118" s="200">
        <f>O118*H118</f>
        <v>0</v>
      </c>
      <c r="Q118" s="200">
        <v>0</v>
      </c>
      <c r="R118" s="200">
        <f>Q118*H118</f>
        <v>0</v>
      </c>
      <c r="S118" s="200">
        <v>0.04</v>
      </c>
      <c r="T118" s="201">
        <f>S118*H118</f>
        <v>0.32</v>
      </c>
      <c r="AR118" s="24" t="s">
        <v>140</v>
      </c>
      <c r="AT118" s="24" t="s">
        <v>135</v>
      </c>
      <c r="AU118" s="24" t="s">
        <v>83</v>
      </c>
      <c r="AY118" s="24" t="s">
        <v>133</v>
      </c>
      <c r="BE118" s="202">
        <f>IF(N118="základní",J118,0)</f>
        <v>0</v>
      </c>
      <c r="BF118" s="202">
        <f>IF(N118="snížená",J118,0)</f>
        <v>0</v>
      </c>
      <c r="BG118" s="202">
        <f>IF(N118="zákl. přenesená",J118,0)</f>
        <v>0</v>
      </c>
      <c r="BH118" s="202">
        <f>IF(N118="sníž. přenesená",J118,0)</f>
        <v>0</v>
      </c>
      <c r="BI118" s="202">
        <f>IF(N118="nulová",J118,0)</f>
        <v>0</v>
      </c>
      <c r="BJ118" s="24" t="s">
        <v>24</v>
      </c>
      <c r="BK118" s="202">
        <f>ROUND(I118*H118,2)</f>
        <v>0</v>
      </c>
      <c r="BL118" s="24" t="s">
        <v>140</v>
      </c>
      <c r="BM118" s="24" t="s">
        <v>185</v>
      </c>
    </row>
    <row r="119" spans="2:65" s="1" customFormat="1" ht="148.5">
      <c r="B119" s="40"/>
      <c r="C119" s="62"/>
      <c r="D119" s="203" t="s">
        <v>142</v>
      </c>
      <c r="E119" s="62"/>
      <c r="F119" s="204" t="s">
        <v>186</v>
      </c>
      <c r="G119" s="62"/>
      <c r="H119" s="62"/>
      <c r="I119" s="162"/>
      <c r="J119" s="62"/>
      <c r="K119" s="62"/>
      <c r="L119" s="60"/>
      <c r="M119" s="205"/>
      <c r="N119" s="41"/>
      <c r="O119" s="41"/>
      <c r="P119" s="41"/>
      <c r="Q119" s="41"/>
      <c r="R119" s="41"/>
      <c r="S119" s="41"/>
      <c r="T119" s="77"/>
      <c r="AT119" s="24" t="s">
        <v>142</v>
      </c>
      <c r="AU119" s="24" t="s">
        <v>83</v>
      </c>
    </row>
    <row r="120" spans="2:65" s="11" customFormat="1" ht="13.5">
      <c r="B120" s="206"/>
      <c r="C120" s="207"/>
      <c r="D120" s="203" t="s">
        <v>144</v>
      </c>
      <c r="E120" s="208" t="s">
        <v>22</v>
      </c>
      <c r="F120" s="209" t="s">
        <v>178</v>
      </c>
      <c r="G120" s="207"/>
      <c r="H120" s="210">
        <v>8</v>
      </c>
      <c r="I120" s="211"/>
      <c r="J120" s="207"/>
      <c r="K120" s="207"/>
      <c r="L120" s="212"/>
      <c r="M120" s="213"/>
      <c r="N120" s="214"/>
      <c r="O120" s="214"/>
      <c r="P120" s="214"/>
      <c r="Q120" s="214"/>
      <c r="R120" s="214"/>
      <c r="S120" s="214"/>
      <c r="T120" s="215"/>
      <c r="AT120" s="216" t="s">
        <v>144</v>
      </c>
      <c r="AU120" s="216" t="s">
        <v>83</v>
      </c>
      <c r="AV120" s="11" t="s">
        <v>83</v>
      </c>
      <c r="AW120" s="11" t="s">
        <v>38</v>
      </c>
      <c r="AX120" s="11" t="s">
        <v>74</v>
      </c>
      <c r="AY120" s="216" t="s">
        <v>133</v>
      </c>
    </row>
    <row r="121" spans="2:65" s="12" customFormat="1" ht="13.5">
      <c r="B121" s="217"/>
      <c r="C121" s="218"/>
      <c r="D121" s="203" t="s">
        <v>144</v>
      </c>
      <c r="E121" s="219" t="s">
        <v>22</v>
      </c>
      <c r="F121" s="220" t="s">
        <v>158</v>
      </c>
      <c r="G121" s="218"/>
      <c r="H121" s="219" t="s">
        <v>22</v>
      </c>
      <c r="I121" s="221"/>
      <c r="J121" s="218"/>
      <c r="K121" s="218"/>
      <c r="L121" s="222"/>
      <c r="M121" s="223"/>
      <c r="N121" s="224"/>
      <c r="O121" s="224"/>
      <c r="P121" s="224"/>
      <c r="Q121" s="224"/>
      <c r="R121" s="224"/>
      <c r="S121" s="224"/>
      <c r="T121" s="225"/>
      <c r="AT121" s="226" t="s">
        <v>144</v>
      </c>
      <c r="AU121" s="226" t="s">
        <v>83</v>
      </c>
      <c r="AV121" s="12" t="s">
        <v>24</v>
      </c>
      <c r="AW121" s="12" t="s">
        <v>38</v>
      </c>
      <c r="AX121" s="12" t="s">
        <v>74</v>
      </c>
      <c r="AY121" s="226" t="s">
        <v>133</v>
      </c>
    </row>
    <row r="122" spans="2:65" s="13" customFormat="1" ht="13.5">
      <c r="B122" s="227"/>
      <c r="C122" s="228"/>
      <c r="D122" s="203" t="s">
        <v>144</v>
      </c>
      <c r="E122" s="229" t="s">
        <v>22</v>
      </c>
      <c r="F122" s="230" t="s">
        <v>147</v>
      </c>
      <c r="G122" s="228"/>
      <c r="H122" s="231">
        <v>8</v>
      </c>
      <c r="I122" s="232"/>
      <c r="J122" s="228"/>
      <c r="K122" s="228"/>
      <c r="L122" s="233"/>
      <c r="M122" s="234"/>
      <c r="N122" s="235"/>
      <c r="O122" s="235"/>
      <c r="P122" s="235"/>
      <c r="Q122" s="235"/>
      <c r="R122" s="235"/>
      <c r="S122" s="235"/>
      <c r="T122" s="236"/>
      <c r="AT122" s="237" t="s">
        <v>144</v>
      </c>
      <c r="AU122" s="237" t="s">
        <v>83</v>
      </c>
      <c r="AV122" s="13" t="s">
        <v>140</v>
      </c>
      <c r="AW122" s="13" t="s">
        <v>38</v>
      </c>
      <c r="AX122" s="13" t="s">
        <v>24</v>
      </c>
      <c r="AY122" s="237" t="s">
        <v>133</v>
      </c>
    </row>
    <row r="123" spans="2:65" s="1" customFormat="1" ht="25.5" customHeight="1">
      <c r="B123" s="40"/>
      <c r="C123" s="191" t="s">
        <v>28</v>
      </c>
      <c r="D123" s="191" t="s">
        <v>135</v>
      </c>
      <c r="E123" s="192" t="s">
        <v>187</v>
      </c>
      <c r="F123" s="193" t="s">
        <v>188</v>
      </c>
      <c r="G123" s="194" t="s">
        <v>189</v>
      </c>
      <c r="H123" s="195">
        <v>271.58499999999998</v>
      </c>
      <c r="I123" s="196"/>
      <c r="J123" s="197">
        <f>ROUND(I123*H123,2)</f>
        <v>0</v>
      </c>
      <c r="K123" s="193" t="s">
        <v>139</v>
      </c>
      <c r="L123" s="60"/>
      <c r="M123" s="198" t="s">
        <v>22</v>
      </c>
      <c r="N123" s="199" t="s">
        <v>45</v>
      </c>
      <c r="O123" s="41"/>
      <c r="P123" s="200">
        <f>O123*H123</f>
        <v>0</v>
      </c>
      <c r="Q123" s="200">
        <v>0</v>
      </c>
      <c r="R123" s="200">
        <f>Q123*H123</f>
        <v>0</v>
      </c>
      <c r="S123" s="200">
        <v>0</v>
      </c>
      <c r="T123" s="201">
        <f>S123*H123</f>
        <v>0</v>
      </c>
      <c r="AR123" s="24" t="s">
        <v>140</v>
      </c>
      <c r="AT123" s="24" t="s">
        <v>135</v>
      </c>
      <c r="AU123" s="24" t="s">
        <v>83</v>
      </c>
      <c r="AY123" s="24" t="s">
        <v>133</v>
      </c>
      <c r="BE123" s="202">
        <f>IF(N123="základní",J123,0)</f>
        <v>0</v>
      </c>
      <c r="BF123" s="202">
        <f>IF(N123="snížená",J123,0)</f>
        <v>0</v>
      </c>
      <c r="BG123" s="202">
        <f>IF(N123="zákl. přenesená",J123,0)</f>
        <v>0</v>
      </c>
      <c r="BH123" s="202">
        <f>IF(N123="sníž. přenesená",J123,0)</f>
        <v>0</v>
      </c>
      <c r="BI123" s="202">
        <f>IF(N123="nulová",J123,0)</f>
        <v>0</v>
      </c>
      <c r="BJ123" s="24" t="s">
        <v>24</v>
      </c>
      <c r="BK123" s="202">
        <f>ROUND(I123*H123,2)</f>
        <v>0</v>
      </c>
      <c r="BL123" s="24" t="s">
        <v>140</v>
      </c>
      <c r="BM123" s="24" t="s">
        <v>190</v>
      </c>
    </row>
    <row r="124" spans="2:65" s="11" customFormat="1" ht="13.5">
      <c r="B124" s="206"/>
      <c r="C124" s="207"/>
      <c r="D124" s="203" t="s">
        <v>144</v>
      </c>
      <c r="E124" s="208" t="s">
        <v>22</v>
      </c>
      <c r="F124" s="209" t="s">
        <v>191</v>
      </c>
      <c r="G124" s="207"/>
      <c r="H124" s="210">
        <v>60.5</v>
      </c>
      <c r="I124" s="211"/>
      <c r="J124" s="207"/>
      <c r="K124" s="207"/>
      <c r="L124" s="212"/>
      <c r="M124" s="213"/>
      <c r="N124" s="214"/>
      <c r="O124" s="214"/>
      <c r="P124" s="214"/>
      <c r="Q124" s="214"/>
      <c r="R124" s="214"/>
      <c r="S124" s="214"/>
      <c r="T124" s="215"/>
      <c r="AT124" s="216" t="s">
        <v>144</v>
      </c>
      <c r="AU124" s="216" t="s">
        <v>83</v>
      </c>
      <c r="AV124" s="11" t="s">
        <v>83</v>
      </c>
      <c r="AW124" s="11" t="s">
        <v>38</v>
      </c>
      <c r="AX124" s="11" t="s">
        <v>74</v>
      </c>
      <c r="AY124" s="216" t="s">
        <v>133</v>
      </c>
    </row>
    <row r="125" spans="2:65" s="12" customFormat="1" ht="13.5">
      <c r="B125" s="217"/>
      <c r="C125" s="218"/>
      <c r="D125" s="203" t="s">
        <v>144</v>
      </c>
      <c r="E125" s="219" t="s">
        <v>22</v>
      </c>
      <c r="F125" s="220" t="s">
        <v>158</v>
      </c>
      <c r="G125" s="218"/>
      <c r="H125" s="219" t="s">
        <v>22</v>
      </c>
      <c r="I125" s="221"/>
      <c r="J125" s="218"/>
      <c r="K125" s="218"/>
      <c r="L125" s="222"/>
      <c r="M125" s="223"/>
      <c r="N125" s="224"/>
      <c r="O125" s="224"/>
      <c r="P125" s="224"/>
      <c r="Q125" s="224"/>
      <c r="R125" s="224"/>
      <c r="S125" s="224"/>
      <c r="T125" s="225"/>
      <c r="AT125" s="226" t="s">
        <v>144</v>
      </c>
      <c r="AU125" s="226" t="s">
        <v>83</v>
      </c>
      <c r="AV125" s="12" t="s">
        <v>24</v>
      </c>
      <c r="AW125" s="12" t="s">
        <v>38</v>
      </c>
      <c r="AX125" s="12" t="s">
        <v>74</v>
      </c>
      <c r="AY125" s="226" t="s">
        <v>133</v>
      </c>
    </row>
    <row r="126" spans="2:65" s="11" customFormat="1" ht="13.5">
      <c r="B126" s="206"/>
      <c r="C126" s="207"/>
      <c r="D126" s="203" t="s">
        <v>144</v>
      </c>
      <c r="E126" s="208" t="s">
        <v>22</v>
      </c>
      <c r="F126" s="209" t="s">
        <v>192</v>
      </c>
      <c r="G126" s="207"/>
      <c r="H126" s="210">
        <v>211.08500000000001</v>
      </c>
      <c r="I126" s="211"/>
      <c r="J126" s="207"/>
      <c r="K126" s="207"/>
      <c r="L126" s="212"/>
      <c r="M126" s="213"/>
      <c r="N126" s="214"/>
      <c r="O126" s="214"/>
      <c r="P126" s="214"/>
      <c r="Q126" s="214"/>
      <c r="R126" s="214"/>
      <c r="S126" s="214"/>
      <c r="T126" s="215"/>
      <c r="AT126" s="216" t="s">
        <v>144</v>
      </c>
      <c r="AU126" s="216" t="s">
        <v>83</v>
      </c>
      <c r="AV126" s="11" t="s">
        <v>83</v>
      </c>
      <c r="AW126" s="11" t="s">
        <v>38</v>
      </c>
      <c r="AX126" s="11" t="s">
        <v>74</v>
      </c>
      <c r="AY126" s="216" t="s">
        <v>133</v>
      </c>
    </row>
    <row r="127" spans="2:65" s="12" customFormat="1" ht="13.5">
      <c r="B127" s="217"/>
      <c r="C127" s="218"/>
      <c r="D127" s="203" t="s">
        <v>144</v>
      </c>
      <c r="E127" s="219" t="s">
        <v>22</v>
      </c>
      <c r="F127" s="220" t="s">
        <v>193</v>
      </c>
      <c r="G127" s="218"/>
      <c r="H127" s="219" t="s">
        <v>22</v>
      </c>
      <c r="I127" s="221"/>
      <c r="J127" s="218"/>
      <c r="K127" s="218"/>
      <c r="L127" s="222"/>
      <c r="M127" s="223"/>
      <c r="N127" s="224"/>
      <c r="O127" s="224"/>
      <c r="P127" s="224"/>
      <c r="Q127" s="224"/>
      <c r="R127" s="224"/>
      <c r="S127" s="224"/>
      <c r="T127" s="225"/>
      <c r="AT127" s="226" t="s">
        <v>144</v>
      </c>
      <c r="AU127" s="226" t="s">
        <v>83</v>
      </c>
      <c r="AV127" s="12" t="s">
        <v>24</v>
      </c>
      <c r="AW127" s="12" t="s">
        <v>38</v>
      </c>
      <c r="AX127" s="12" t="s">
        <v>74</v>
      </c>
      <c r="AY127" s="226" t="s">
        <v>133</v>
      </c>
    </row>
    <row r="128" spans="2:65" s="13" customFormat="1" ht="13.5">
      <c r="B128" s="227"/>
      <c r="C128" s="228"/>
      <c r="D128" s="203" t="s">
        <v>144</v>
      </c>
      <c r="E128" s="229" t="s">
        <v>22</v>
      </c>
      <c r="F128" s="230" t="s">
        <v>147</v>
      </c>
      <c r="G128" s="228"/>
      <c r="H128" s="231">
        <v>271.58499999999998</v>
      </c>
      <c r="I128" s="232"/>
      <c r="J128" s="228"/>
      <c r="K128" s="228"/>
      <c r="L128" s="233"/>
      <c r="M128" s="234"/>
      <c r="N128" s="235"/>
      <c r="O128" s="235"/>
      <c r="P128" s="235"/>
      <c r="Q128" s="235"/>
      <c r="R128" s="235"/>
      <c r="S128" s="235"/>
      <c r="T128" s="236"/>
      <c r="AT128" s="237" t="s">
        <v>144</v>
      </c>
      <c r="AU128" s="237" t="s">
        <v>83</v>
      </c>
      <c r="AV128" s="13" t="s">
        <v>140</v>
      </c>
      <c r="AW128" s="13" t="s">
        <v>38</v>
      </c>
      <c r="AX128" s="13" t="s">
        <v>24</v>
      </c>
      <c r="AY128" s="237" t="s">
        <v>133</v>
      </c>
    </row>
    <row r="129" spans="2:65" s="1" customFormat="1" ht="25.5" customHeight="1">
      <c r="B129" s="40"/>
      <c r="C129" s="191" t="s">
        <v>194</v>
      </c>
      <c r="D129" s="191" t="s">
        <v>135</v>
      </c>
      <c r="E129" s="192" t="s">
        <v>195</v>
      </c>
      <c r="F129" s="193" t="s">
        <v>196</v>
      </c>
      <c r="G129" s="194" t="s">
        <v>189</v>
      </c>
      <c r="H129" s="195">
        <v>135.79300000000001</v>
      </c>
      <c r="I129" s="196"/>
      <c r="J129" s="197">
        <f>ROUND(I129*H129,2)</f>
        <v>0</v>
      </c>
      <c r="K129" s="193" t="s">
        <v>139</v>
      </c>
      <c r="L129" s="60"/>
      <c r="M129" s="198" t="s">
        <v>22</v>
      </c>
      <c r="N129" s="199" t="s">
        <v>45</v>
      </c>
      <c r="O129" s="41"/>
      <c r="P129" s="200">
        <f>O129*H129</f>
        <v>0</v>
      </c>
      <c r="Q129" s="200">
        <v>0</v>
      </c>
      <c r="R129" s="200">
        <f>Q129*H129</f>
        <v>0</v>
      </c>
      <c r="S129" s="200">
        <v>0</v>
      </c>
      <c r="T129" s="201">
        <f>S129*H129</f>
        <v>0</v>
      </c>
      <c r="AR129" s="24" t="s">
        <v>140</v>
      </c>
      <c r="AT129" s="24" t="s">
        <v>135</v>
      </c>
      <c r="AU129" s="24" t="s">
        <v>83</v>
      </c>
      <c r="AY129" s="24" t="s">
        <v>133</v>
      </c>
      <c r="BE129" s="202">
        <f>IF(N129="základní",J129,0)</f>
        <v>0</v>
      </c>
      <c r="BF129" s="202">
        <f>IF(N129="snížená",J129,0)</f>
        <v>0</v>
      </c>
      <c r="BG129" s="202">
        <f>IF(N129="zákl. přenesená",J129,0)</f>
        <v>0</v>
      </c>
      <c r="BH129" s="202">
        <f>IF(N129="sníž. přenesená",J129,0)</f>
        <v>0</v>
      </c>
      <c r="BI129" s="202">
        <f>IF(N129="nulová",J129,0)</f>
        <v>0</v>
      </c>
      <c r="BJ129" s="24" t="s">
        <v>24</v>
      </c>
      <c r="BK129" s="202">
        <f>ROUND(I129*H129,2)</f>
        <v>0</v>
      </c>
      <c r="BL129" s="24" t="s">
        <v>140</v>
      </c>
      <c r="BM129" s="24" t="s">
        <v>197</v>
      </c>
    </row>
    <row r="130" spans="2:65" s="11" customFormat="1" ht="13.5">
      <c r="B130" s="206"/>
      <c r="C130" s="207"/>
      <c r="D130" s="203" t="s">
        <v>144</v>
      </c>
      <c r="E130" s="208" t="s">
        <v>22</v>
      </c>
      <c r="F130" s="209" t="s">
        <v>198</v>
      </c>
      <c r="G130" s="207"/>
      <c r="H130" s="210">
        <v>135.79300000000001</v>
      </c>
      <c r="I130" s="211"/>
      <c r="J130" s="207"/>
      <c r="K130" s="207"/>
      <c r="L130" s="212"/>
      <c r="M130" s="213"/>
      <c r="N130" s="214"/>
      <c r="O130" s="214"/>
      <c r="P130" s="214"/>
      <c r="Q130" s="214"/>
      <c r="R130" s="214"/>
      <c r="S130" s="214"/>
      <c r="T130" s="215"/>
      <c r="AT130" s="216" t="s">
        <v>144</v>
      </c>
      <c r="AU130" s="216" t="s">
        <v>83</v>
      </c>
      <c r="AV130" s="11" t="s">
        <v>83</v>
      </c>
      <c r="AW130" s="11" t="s">
        <v>38</v>
      </c>
      <c r="AX130" s="11" t="s">
        <v>74</v>
      </c>
      <c r="AY130" s="216" t="s">
        <v>133</v>
      </c>
    </row>
    <row r="131" spans="2:65" s="13" customFormat="1" ht="13.5">
      <c r="B131" s="227"/>
      <c r="C131" s="228"/>
      <c r="D131" s="203" t="s">
        <v>144</v>
      </c>
      <c r="E131" s="229" t="s">
        <v>22</v>
      </c>
      <c r="F131" s="230" t="s">
        <v>147</v>
      </c>
      <c r="G131" s="228"/>
      <c r="H131" s="231">
        <v>135.79300000000001</v>
      </c>
      <c r="I131" s="232"/>
      <c r="J131" s="228"/>
      <c r="K131" s="228"/>
      <c r="L131" s="233"/>
      <c r="M131" s="234"/>
      <c r="N131" s="235"/>
      <c r="O131" s="235"/>
      <c r="P131" s="235"/>
      <c r="Q131" s="235"/>
      <c r="R131" s="235"/>
      <c r="S131" s="235"/>
      <c r="T131" s="236"/>
      <c r="AT131" s="237" t="s">
        <v>144</v>
      </c>
      <c r="AU131" s="237" t="s">
        <v>83</v>
      </c>
      <c r="AV131" s="13" t="s">
        <v>140</v>
      </c>
      <c r="AW131" s="13" t="s">
        <v>38</v>
      </c>
      <c r="AX131" s="13" t="s">
        <v>24</v>
      </c>
      <c r="AY131" s="237" t="s">
        <v>133</v>
      </c>
    </row>
    <row r="132" spans="2:65" s="1" customFormat="1" ht="16.5" customHeight="1">
      <c r="B132" s="40"/>
      <c r="C132" s="191" t="s">
        <v>145</v>
      </c>
      <c r="D132" s="191" t="s">
        <v>135</v>
      </c>
      <c r="E132" s="192" t="s">
        <v>199</v>
      </c>
      <c r="F132" s="193" t="s">
        <v>200</v>
      </c>
      <c r="G132" s="194" t="s">
        <v>189</v>
      </c>
      <c r="H132" s="195">
        <v>4.5599999999999996</v>
      </c>
      <c r="I132" s="196"/>
      <c r="J132" s="197">
        <f>ROUND(I132*H132,2)</f>
        <v>0</v>
      </c>
      <c r="K132" s="193" t="s">
        <v>139</v>
      </c>
      <c r="L132" s="60"/>
      <c r="M132" s="198" t="s">
        <v>22</v>
      </c>
      <c r="N132" s="199" t="s">
        <v>45</v>
      </c>
      <c r="O132" s="41"/>
      <c r="P132" s="200">
        <f>O132*H132</f>
        <v>0</v>
      </c>
      <c r="Q132" s="200">
        <v>0</v>
      </c>
      <c r="R132" s="200">
        <f>Q132*H132</f>
        <v>0</v>
      </c>
      <c r="S132" s="200">
        <v>0</v>
      </c>
      <c r="T132" s="201">
        <f>S132*H132</f>
        <v>0</v>
      </c>
      <c r="AR132" s="24" t="s">
        <v>140</v>
      </c>
      <c r="AT132" s="24" t="s">
        <v>135</v>
      </c>
      <c r="AU132" s="24" t="s">
        <v>83</v>
      </c>
      <c r="AY132" s="24" t="s">
        <v>133</v>
      </c>
      <c r="BE132" s="202">
        <f>IF(N132="základní",J132,0)</f>
        <v>0</v>
      </c>
      <c r="BF132" s="202">
        <f>IF(N132="snížená",J132,0)</f>
        <v>0</v>
      </c>
      <c r="BG132" s="202">
        <f>IF(N132="zákl. přenesená",J132,0)</f>
        <v>0</v>
      </c>
      <c r="BH132" s="202">
        <f>IF(N132="sníž. přenesená",J132,0)</f>
        <v>0</v>
      </c>
      <c r="BI132" s="202">
        <f>IF(N132="nulová",J132,0)</f>
        <v>0</v>
      </c>
      <c r="BJ132" s="24" t="s">
        <v>24</v>
      </c>
      <c r="BK132" s="202">
        <f>ROUND(I132*H132,2)</f>
        <v>0</v>
      </c>
      <c r="BL132" s="24" t="s">
        <v>140</v>
      </c>
      <c r="BM132" s="24" t="s">
        <v>201</v>
      </c>
    </row>
    <row r="133" spans="2:65" s="11" customFormat="1" ht="13.5">
      <c r="B133" s="206"/>
      <c r="C133" s="207"/>
      <c r="D133" s="203" t="s">
        <v>144</v>
      </c>
      <c r="E133" s="208" t="s">
        <v>22</v>
      </c>
      <c r="F133" s="209" t="s">
        <v>202</v>
      </c>
      <c r="G133" s="207"/>
      <c r="H133" s="210">
        <v>4.5599999999999996</v>
      </c>
      <c r="I133" s="211"/>
      <c r="J133" s="207"/>
      <c r="K133" s="207"/>
      <c r="L133" s="212"/>
      <c r="M133" s="213"/>
      <c r="N133" s="214"/>
      <c r="O133" s="214"/>
      <c r="P133" s="214"/>
      <c r="Q133" s="214"/>
      <c r="R133" s="214"/>
      <c r="S133" s="214"/>
      <c r="T133" s="215"/>
      <c r="AT133" s="216" t="s">
        <v>144</v>
      </c>
      <c r="AU133" s="216" t="s">
        <v>83</v>
      </c>
      <c r="AV133" s="11" t="s">
        <v>83</v>
      </c>
      <c r="AW133" s="11" t="s">
        <v>38</v>
      </c>
      <c r="AX133" s="11" t="s">
        <v>74</v>
      </c>
      <c r="AY133" s="216" t="s">
        <v>133</v>
      </c>
    </row>
    <row r="134" spans="2:65" s="12" customFormat="1" ht="13.5">
      <c r="B134" s="217"/>
      <c r="C134" s="218"/>
      <c r="D134" s="203" t="s">
        <v>144</v>
      </c>
      <c r="E134" s="219" t="s">
        <v>22</v>
      </c>
      <c r="F134" s="220" t="s">
        <v>203</v>
      </c>
      <c r="G134" s="218"/>
      <c r="H134" s="219" t="s">
        <v>22</v>
      </c>
      <c r="I134" s="221"/>
      <c r="J134" s="218"/>
      <c r="K134" s="218"/>
      <c r="L134" s="222"/>
      <c r="M134" s="223"/>
      <c r="N134" s="224"/>
      <c r="O134" s="224"/>
      <c r="P134" s="224"/>
      <c r="Q134" s="224"/>
      <c r="R134" s="224"/>
      <c r="S134" s="224"/>
      <c r="T134" s="225"/>
      <c r="AT134" s="226" t="s">
        <v>144</v>
      </c>
      <c r="AU134" s="226" t="s">
        <v>83</v>
      </c>
      <c r="AV134" s="12" t="s">
        <v>24</v>
      </c>
      <c r="AW134" s="12" t="s">
        <v>38</v>
      </c>
      <c r="AX134" s="12" t="s">
        <v>74</v>
      </c>
      <c r="AY134" s="226" t="s">
        <v>133</v>
      </c>
    </row>
    <row r="135" spans="2:65" s="11" customFormat="1" ht="13.5">
      <c r="B135" s="206"/>
      <c r="C135" s="207"/>
      <c r="D135" s="203" t="s">
        <v>144</v>
      </c>
      <c r="E135" s="208" t="s">
        <v>22</v>
      </c>
      <c r="F135" s="209" t="s">
        <v>22</v>
      </c>
      <c r="G135" s="207"/>
      <c r="H135" s="210">
        <v>0</v>
      </c>
      <c r="I135" s="211"/>
      <c r="J135" s="207"/>
      <c r="K135" s="207"/>
      <c r="L135" s="212"/>
      <c r="M135" s="213"/>
      <c r="N135" s="214"/>
      <c r="O135" s="214"/>
      <c r="P135" s="214"/>
      <c r="Q135" s="214"/>
      <c r="R135" s="214"/>
      <c r="S135" s="214"/>
      <c r="T135" s="215"/>
      <c r="AT135" s="216" t="s">
        <v>144</v>
      </c>
      <c r="AU135" s="216" t="s">
        <v>83</v>
      </c>
      <c r="AV135" s="11" t="s">
        <v>83</v>
      </c>
      <c r="AW135" s="11" t="s">
        <v>38</v>
      </c>
      <c r="AX135" s="11" t="s">
        <v>74</v>
      </c>
      <c r="AY135" s="216" t="s">
        <v>133</v>
      </c>
    </row>
    <row r="136" spans="2:65" s="11" customFormat="1" ht="13.5">
      <c r="B136" s="206"/>
      <c r="C136" s="207"/>
      <c r="D136" s="203" t="s">
        <v>144</v>
      </c>
      <c r="E136" s="208" t="s">
        <v>22</v>
      </c>
      <c r="F136" s="209" t="s">
        <v>22</v>
      </c>
      <c r="G136" s="207"/>
      <c r="H136" s="210">
        <v>0</v>
      </c>
      <c r="I136" s="211"/>
      <c r="J136" s="207"/>
      <c r="K136" s="207"/>
      <c r="L136" s="212"/>
      <c r="M136" s="213"/>
      <c r="N136" s="214"/>
      <c r="O136" s="214"/>
      <c r="P136" s="214"/>
      <c r="Q136" s="214"/>
      <c r="R136" s="214"/>
      <c r="S136" s="214"/>
      <c r="T136" s="215"/>
      <c r="AT136" s="216" t="s">
        <v>144</v>
      </c>
      <c r="AU136" s="216" t="s">
        <v>83</v>
      </c>
      <c r="AV136" s="11" t="s">
        <v>83</v>
      </c>
      <c r="AW136" s="11" t="s">
        <v>38</v>
      </c>
      <c r="AX136" s="11" t="s">
        <v>74</v>
      </c>
      <c r="AY136" s="216" t="s">
        <v>133</v>
      </c>
    </row>
    <row r="137" spans="2:65" s="13" customFormat="1" ht="13.5">
      <c r="B137" s="227"/>
      <c r="C137" s="228"/>
      <c r="D137" s="203" t="s">
        <v>144</v>
      </c>
      <c r="E137" s="229" t="s">
        <v>22</v>
      </c>
      <c r="F137" s="230" t="s">
        <v>147</v>
      </c>
      <c r="G137" s="228"/>
      <c r="H137" s="231">
        <v>4.5599999999999996</v>
      </c>
      <c r="I137" s="232"/>
      <c r="J137" s="228"/>
      <c r="K137" s="228"/>
      <c r="L137" s="233"/>
      <c r="M137" s="234"/>
      <c r="N137" s="235"/>
      <c r="O137" s="235"/>
      <c r="P137" s="235"/>
      <c r="Q137" s="235"/>
      <c r="R137" s="235"/>
      <c r="S137" s="235"/>
      <c r="T137" s="236"/>
      <c r="AT137" s="237" t="s">
        <v>144</v>
      </c>
      <c r="AU137" s="237" t="s">
        <v>83</v>
      </c>
      <c r="AV137" s="13" t="s">
        <v>140</v>
      </c>
      <c r="AW137" s="13" t="s">
        <v>38</v>
      </c>
      <c r="AX137" s="13" t="s">
        <v>24</v>
      </c>
      <c r="AY137" s="237" t="s">
        <v>133</v>
      </c>
    </row>
    <row r="138" spans="2:65" s="1" customFormat="1" ht="16.5" customHeight="1">
      <c r="B138" s="40"/>
      <c r="C138" s="191" t="s">
        <v>204</v>
      </c>
      <c r="D138" s="191" t="s">
        <v>135</v>
      </c>
      <c r="E138" s="192" t="s">
        <v>205</v>
      </c>
      <c r="F138" s="193" t="s">
        <v>206</v>
      </c>
      <c r="G138" s="194" t="s">
        <v>189</v>
      </c>
      <c r="H138" s="195">
        <v>2.2799999999999998</v>
      </c>
      <c r="I138" s="196"/>
      <c r="J138" s="197">
        <f>ROUND(I138*H138,2)</f>
        <v>0</v>
      </c>
      <c r="K138" s="193" t="s">
        <v>139</v>
      </c>
      <c r="L138" s="60"/>
      <c r="M138" s="198" t="s">
        <v>22</v>
      </c>
      <c r="N138" s="199" t="s">
        <v>45</v>
      </c>
      <c r="O138" s="41"/>
      <c r="P138" s="200">
        <f>O138*H138</f>
        <v>0</v>
      </c>
      <c r="Q138" s="200">
        <v>0</v>
      </c>
      <c r="R138" s="200">
        <f>Q138*H138</f>
        <v>0</v>
      </c>
      <c r="S138" s="200">
        <v>0</v>
      </c>
      <c r="T138" s="201">
        <f>S138*H138</f>
        <v>0</v>
      </c>
      <c r="AR138" s="24" t="s">
        <v>140</v>
      </c>
      <c r="AT138" s="24" t="s">
        <v>135</v>
      </c>
      <c r="AU138" s="24" t="s">
        <v>83</v>
      </c>
      <c r="AY138" s="24" t="s">
        <v>133</v>
      </c>
      <c r="BE138" s="202">
        <f>IF(N138="základní",J138,0)</f>
        <v>0</v>
      </c>
      <c r="BF138" s="202">
        <f>IF(N138="snížená",J138,0)</f>
        <v>0</v>
      </c>
      <c r="BG138" s="202">
        <f>IF(N138="zákl. přenesená",J138,0)</f>
        <v>0</v>
      </c>
      <c r="BH138" s="202">
        <f>IF(N138="sníž. přenesená",J138,0)</f>
        <v>0</v>
      </c>
      <c r="BI138" s="202">
        <f>IF(N138="nulová",J138,0)</f>
        <v>0</v>
      </c>
      <c r="BJ138" s="24" t="s">
        <v>24</v>
      </c>
      <c r="BK138" s="202">
        <f>ROUND(I138*H138,2)</f>
        <v>0</v>
      </c>
      <c r="BL138" s="24" t="s">
        <v>140</v>
      </c>
      <c r="BM138" s="24" t="s">
        <v>207</v>
      </c>
    </row>
    <row r="139" spans="2:65" s="11" customFormat="1" ht="13.5">
      <c r="B139" s="206"/>
      <c r="C139" s="207"/>
      <c r="D139" s="203" t="s">
        <v>144</v>
      </c>
      <c r="E139" s="208" t="s">
        <v>22</v>
      </c>
      <c r="F139" s="209" t="s">
        <v>208</v>
      </c>
      <c r="G139" s="207"/>
      <c r="H139" s="210">
        <v>2.2799999999999998</v>
      </c>
      <c r="I139" s="211"/>
      <c r="J139" s="207"/>
      <c r="K139" s="207"/>
      <c r="L139" s="212"/>
      <c r="M139" s="213"/>
      <c r="N139" s="214"/>
      <c r="O139" s="214"/>
      <c r="P139" s="214"/>
      <c r="Q139" s="214"/>
      <c r="R139" s="214"/>
      <c r="S139" s="214"/>
      <c r="T139" s="215"/>
      <c r="AT139" s="216" t="s">
        <v>144</v>
      </c>
      <c r="AU139" s="216" t="s">
        <v>83</v>
      </c>
      <c r="AV139" s="11" t="s">
        <v>83</v>
      </c>
      <c r="AW139" s="11" t="s">
        <v>38</v>
      </c>
      <c r="AX139" s="11" t="s">
        <v>74</v>
      </c>
      <c r="AY139" s="216" t="s">
        <v>133</v>
      </c>
    </row>
    <row r="140" spans="2:65" s="13" customFormat="1" ht="13.5">
      <c r="B140" s="227"/>
      <c r="C140" s="228"/>
      <c r="D140" s="203" t="s">
        <v>144</v>
      </c>
      <c r="E140" s="229" t="s">
        <v>22</v>
      </c>
      <c r="F140" s="230" t="s">
        <v>147</v>
      </c>
      <c r="G140" s="228"/>
      <c r="H140" s="231">
        <v>2.2799999999999998</v>
      </c>
      <c r="I140" s="232"/>
      <c r="J140" s="228"/>
      <c r="K140" s="228"/>
      <c r="L140" s="233"/>
      <c r="M140" s="234"/>
      <c r="N140" s="235"/>
      <c r="O140" s="235"/>
      <c r="P140" s="235"/>
      <c r="Q140" s="235"/>
      <c r="R140" s="235"/>
      <c r="S140" s="235"/>
      <c r="T140" s="236"/>
      <c r="AT140" s="237" t="s">
        <v>144</v>
      </c>
      <c r="AU140" s="237" t="s">
        <v>83</v>
      </c>
      <c r="AV140" s="13" t="s">
        <v>140</v>
      </c>
      <c r="AW140" s="13" t="s">
        <v>38</v>
      </c>
      <c r="AX140" s="13" t="s">
        <v>24</v>
      </c>
      <c r="AY140" s="237" t="s">
        <v>133</v>
      </c>
    </row>
    <row r="141" spans="2:65" s="1" customFormat="1" ht="16.5" customHeight="1">
      <c r="B141" s="40"/>
      <c r="C141" s="191" t="s">
        <v>209</v>
      </c>
      <c r="D141" s="191" t="s">
        <v>135</v>
      </c>
      <c r="E141" s="192" t="s">
        <v>210</v>
      </c>
      <c r="F141" s="193" t="s">
        <v>211</v>
      </c>
      <c r="G141" s="194" t="s">
        <v>189</v>
      </c>
      <c r="H141" s="195">
        <v>0.4</v>
      </c>
      <c r="I141" s="196"/>
      <c r="J141" s="197">
        <f>ROUND(I141*H141,2)</f>
        <v>0</v>
      </c>
      <c r="K141" s="193" t="s">
        <v>139</v>
      </c>
      <c r="L141" s="60"/>
      <c r="M141" s="198" t="s">
        <v>22</v>
      </c>
      <c r="N141" s="199" t="s">
        <v>45</v>
      </c>
      <c r="O141" s="41"/>
      <c r="P141" s="200">
        <f>O141*H141</f>
        <v>0</v>
      </c>
      <c r="Q141" s="200">
        <v>0</v>
      </c>
      <c r="R141" s="200">
        <f>Q141*H141</f>
        <v>0</v>
      </c>
      <c r="S141" s="200">
        <v>0</v>
      </c>
      <c r="T141" s="201">
        <f>S141*H141</f>
        <v>0</v>
      </c>
      <c r="AR141" s="24" t="s">
        <v>140</v>
      </c>
      <c r="AT141" s="24" t="s">
        <v>135</v>
      </c>
      <c r="AU141" s="24" t="s">
        <v>83</v>
      </c>
      <c r="AY141" s="24" t="s">
        <v>133</v>
      </c>
      <c r="BE141" s="202">
        <f>IF(N141="základní",J141,0)</f>
        <v>0</v>
      </c>
      <c r="BF141" s="202">
        <f>IF(N141="snížená",J141,0)</f>
        <v>0</v>
      </c>
      <c r="BG141" s="202">
        <f>IF(N141="zákl. přenesená",J141,0)</f>
        <v>0</v>
      </c>
      <c r="BH141" s="202">
        <f>IF(N141="sníž. přenesená",J141,0)</f>
        <v>0</v>
      </c>
      <c r="BI141" s="202">
        <f>IF(N141="nulová",J141,0)</f>
        <v>0</v>
      </c>
      <c r="BJ141" s="24" t="s">
        <v>24</v>
      </c>
      <c r="BK141" s="202">
        <f>ROUND(I141*H141,2)</f>
        <v>0</v>
      </c>
      <c r="BL141" s="24" t="s">
        <v>140</v>
      </c>
      <c r="BM141" s="24" t="s">
        <v>212</v>
      </c>
    </row>
    <row r="142" spans="2:65" s="1" customFormat="1" ht="16.5" customHeight="1">
      <c r="B142" s="40"/>
      <c r="C142" s="191" t="s">
        <v>10</v>
      </c>
      <c r="D142" s="191" t="s">
        <v>135</v>
      </c>
      <c r="E142" s="192" t="s">
        <v>213</v>
      </c>
      <c r="F142" s="193" t="s">
        <v>214</v>
      </c>
      <c r="G142" s="194" t="s">
        <v>189</v>
      </c>
      <c r="H142" s="195">
        <v>275.75</v>
      </c>
      <c r="I142" s="196"/>
      <c r="J142" s="197">
        <f>ROUND(I142*H142,2)</f>
        <v>0</v>
      </c>
      <c r="K142" s="193" t="s">
        <v>139</v>
      </c>
      <c r="L142" s="60"/>
      <c r="M142" s="198" t="s">
        <v>22</v>
      </c>
      <c r="N142" s="199" t="s">
        <v>45</v>
      </c>
      <c r="O142" s="41"/>
      <c r="P142" s="200">
        <f>O142*H142</f>
        <v>0</v>
      </c>
      <c r="Q142" s="200">
        <v>0</v>
      </c>
      <c r="R142" s="200">
        <f>Q142*H142</f>
        <v>0</v>
      </c>
      <c r="S142" s="200">
        <v>0</v>
      </c>
      <c r="T142" s="201">
        <f>S142*H142</f>
        <v>0</v>
      </c>
      <c r="AR142" s="24" t="s">
        <v>140</v>
      </c>
      <c r="AT142" s="24" t="s">
        <v>135</v>
      </c>
      <c r="AU142" s="24" t="s">
        <v>83</v>
      </c>
      <c r="AY142" s="24" t="s">
        <v>133</v>
      </c>
      <c r="BE142" s="202">
        <f>IF(N142="základní",J142,0)</f>
        <v>0</v>
      </c>
      <c r="BF142" s="202">
        <f>IF(N142="snížená",J142,0)</f>
        <v>0</v>
      </c>
      <c r="BG142" s="202">
        <f>IF(N142="zákl. přenesená",J142,0)</f>
        <v>0</v>
      </c>
      <c r="BH142" s="202">
        <f>IF(N142="sníž. přenesená",J142,0)</f>
        <v>0</v>
      </c>
      <c r="BI142" s="202">
        <f>IF(N142="nulová",J142,0)</f>
        <v>0</v>
      </c>
      <c r="BJ142" s="24" t="s">
        <v>24</v>
      </c>
      <c r="BK142" s="202">
        <f>ROUND(I142*H142,2)</f>
        <v>0</v>
      </c>
      <c r="BL142" s="24" t="s">
        <v>140</v>
      </c>
      <c r="BM142" s="24" t="s">
        <v>215</v>
      </c>
    </row>
    <row r="143" spans="2:65" s="11" customFormat="1" ht="13.5">
      <c r="B143" s="206"/>
      <c r="C143" s="207"/>
      <c r="D143" s="203" t="s">
        <v>144</v>
      </c>
      <c r="E143" s="208" t="s">
        <v>22</v>
      </c>
      <c r="F143" s="209" t="s">
        <v>216</v>
      </c>
      <c r="G143" s="207"/>
      <c r="H143" s="210">
        <v>275.75</v>
      </c>
      <c r="I143" s="211"/>
      <c r="J143" s="207"/>
      <c r="K143" s="207"/>
      <c r="L143" s="212"/>
      <c r="M143" s="213"/>
      <c r="N143" s="214"/>
      <c r="O143" s="214"/>
      <c r="P143" s="214"/>
      <c r="Q143" s="214"/>
      <c r="R143" s="214"/>
      <c r="S143" s="214"/>
      <c r="T143" s="215"/>
      <c r="AT143" s="216" t="s">
        <v>144</v>
      </c>
      <c r="AU143" s="216" t="s">
        <v>83</v>
      </c>
      <c r="AV143" s="11" t="s">
        <v>83</v>
      </c>
      <c r="AW143" s="11" t="s">
        <v>38</v>
      </c>
      <c r="AX143" s="11" t="s">
        <v>74</v>
      </c>
      <c r="AY143" s="216" t="s">
        <v>133</v>
      </c>
    </row>
    <row r="144" spans="2:65" s="13" customFormat="1" ht="13.5">
      <c r="B144" s="227"/>
      <c r="C144" s="228"/>
      <c r="D144" s="203" t="s">
        <v>144</v>
      </c>
      <c r="E144" s="229" t="s">
        <v>22</v>
      </c>
      <c r="F144" s="230" t="s">
        <v>147</v>
      </c>
      <c r="G144" s="228"/>
      <c r="H144" s="231">
        <v>275.75</v>
      </c>
      <c r="I144" s="232"/>
      <c r="J144" s="228"/>
      <c r="K144" s="228"/>
      <c r="L144" s="233"/>
      <c r="M144" s="234"/>
      <c r="N144" s="235"/>
      <c r="O144" s="235"/>
      <c r="P144" s="235"/>
      <c r="Q144" s="235"/>
      <c r="R144" s="235"/>
      <c r="S144" s="235"/>
      <c r="T144" s="236"/>
      <c r="AT144" s="237" t="s">
        <v>144</v>
      </c>
      <c r="AU144" s="237" t="s">
        <v>83</v>
      </c>
      <c r="AV144" s="13" t="s">
        <v>140</v>
      </c>
      <c r="AW144" s="13" t="s">
        <v>38</v>
      </c>
      <c r="AX144" s="13" t="s">
        <v>24</v>
      </c>
      <c r="AY144" s="237" t="s">
        <v>133</v>
      </c>
    </row>
    <row r="145" spans="2:65" s="1" customFormat="1" ht="25.5" customHeight="1">
      <c r="B145" s="40"/>
      <c r="C145" s="191" t="s">
        <v>217</v>
      </c>
      <c r="D145" s="191" t="s">
        <v>135</v>
      </c>
      <c r="E145" s="192" t="s">
        <v>218</v>
      </c>
      <c r="F145" s="193" t="s">
        <v>219</v>
      </c>
      <c r="G145" s="194" t="s">
        <v>189</v>
      </c>
      <c r="H145" s="195">
        <v>1378.75</v>
      </c>
      <c r="I145" s="196"/>
      <c r="J145" s="197">
        <f>ROUND(I145*H145,2)</f>
        <v>0</v>
      </c>
      <c r="K145" s="193" t="s">
        <v>139</v>
      </c>
      <c r="L145" s="60"/>
      <c r="M145" s="198" t="s">
        <v>22</v>
      </c>
      <c r="N145" s="199" t="s">
        <v>45</v>
      </c>
      <c r="O145" s="41"/>
      <c r="P145" s="200">
        <f>O145*H145</f>
        <v>0</v>
      </c>
      <c r="Q145" s="200">
        <v>0</v>
      </c>
      <c r="R145" s="200">
        <f>Q145*H145</f>
        <v>0</v>
      </c>
      <c r="S145" s="200">
        <v>0</v>
      </c>
      <c r="T145" s="201">
        <f>S145*H145</f>
        <v>0</v>
      </c>
      <c r="AR145" s="24" t="s">
        <v>140</v>
      </c>
      <c r="AT145" s="24" t="s">
        <v>135</v>
      </c>
      <c r="AU145" s="24" t="s">
        <v>83</v>
      </c>
      <c r="AY145" s="24" t="s">
        <v>133</v>
      </c>
      <c r="BE145" s="202">
        <f>IF(N145="základní",J145,0)</f>
        <v>0</v>
      </c>
      <c r="BF145" s="202">
        <f>IF(N145="snížená",J145,0)</f>
        <v>0</v>
      </c>
      <c r="BG145" s="202">
        <f>IF(N145="zákl. přenesená",J145,0)</f>
        <v>0</v>
      </c>
      <c r="BH145" s="202">
        <f>IF(N145="sníž. přenesená",J145,0)</f>
        <v>0</v>
      </c>
      <c r="BI145" s="202">
        <f>IF(N145="nulová",J145,0)</f>
        <v>0</v>
      </c>
      <c r="BJ145" s="24" t="s">
        <v>24</v>
      </c>
      <c r="BK145" s="202">
        <f>ROUND(I145*H145,2)</f>
        <v>0</v>
      </c>
      <c r="BL145" s="24" t="s">
        <v>140</v>
      </c>
      <c r="BM145" s="24" t="s">
        <v>220</v>
      </c>
    </row>
    <row r="146" spans="2:65" s="11" customFormat="1" ht="13.5">
      <c r="B146" s="206"/>
      <c r="C146" s="207"/>
      <c r="D146" s="203" t="s">
        <v>144</v>
      </c>
      <c r="E146" s="208" t="s">
        <v>22</v>
      </c>
      <c r="F146" s="209" t="s">
        <v>221</v>
      </c>
      <c r="G146" s="207"/>
      <c r="H146" s="210">
        <v>1378.75</v>
      </c>
      <c r="I146" s="211"/>
      <c r="J146" s="207"/>
      <c r="K146" s="207"/>
      <c r="L146" s="212"/>
      <c r="M146" s="213"/>
      <c r="N146" s="214"/>
      <c r="O146" s="214"/>
      <c r="P146" s="214"/>
      <c r="Q146" s="214"/>
      <c r="R146" s="214"/>
      <c r="S146" s="214"/>
      <c r="T146" s="215"/>
      <c r="AT146" s="216" t="s">
        <v>144</v>
      </c>
      <c r="AU146" s="216" t="s">
        <v>83</v>
      </c>
      <c r="AV146" s="11" t="s">
        <v>83</v>
      </c>
      <c r="AW146" s="11" t="s">
        <v>38</v>
      </c>
      <c r="AX146" s="11" t="s">
        <v>74</v>
      </c>
      <c r="AY146" s="216" t="s">
        <v>133</v>
      </c>
    </row>
    <row r="147" spans="2:65" s="13" customFormat="1" ht="13.5">
      <c r="B147" s="227"/>
      <c r="C147" s="228"/>
      <c r="D147" s="203" t="s">
        <v>144</v>
      </c>
      <c r="E147" s="229" t="s">
        <v>22</v>
      </c>
      <c r="F147" s="230" t="s">
        <v>147</v>
      </c>
      <c r="G147" s="228"/>
      <c r="H147" s="231">
        <v>1378.75</v>
      </c>
      <c r="I147" s="232"/>
      <c r="J147" s="228"/>
      <c r="K147" s="228"/>
      <c r="L147" s="233"/>
      <c r="M147" s="234"/>
      <c r="N147" s="235"/>
      <c r="O147" s="235"/>
      <c r="P147" s="235"/>
      <c r="Q147" s="235"/>
      <c r="R147" s="235"/>
      <c r="S147" s="235"/>
      <c r="T147" s="236"/>
      <c r="AT147" s="237" t="s">
        <v>144</v>
      </c>
      <c r="AU147" s="237" t="s">
        <v>83</v>
      </c>
      <c r="AV147" s="13" t="s">
        <v>140</v>
      </c>
      <c r="AW147" s="13" t="s">
        <v>38</v>
      </c>
      <c r="AX147" s="13" t="s">
        <v>24</v>
      </c>
      <c r="AY147" s="237" t="s">
        <v>133</v>
      </c>
    </row>
    <row r="148" spans="2:65" s="1" customFormat="1" ht="16.5" customHeight="1">
      <c r="B148" s="40"/>
      <c r="C148" s="191" t="s">
        <v>222</v>
      </c>
      <c r="D148" s="191" t="s">
        <v>135</v>
      </c>
      <c r="E148" s="192" t="s">
        <v>223</v>
      </c>
      <c r="F148" s="193" t="s">
        <v>224</v>
      </c>
      <c r="G148" s="194" t="s">
        <v>189</v>
      </c>
      <c r="H148" s="195">
        <v>0.4</v>
      </c>
      <c r="I148" s="196"/>
      <c r="J148" s="197">
        <f>ROUND(I148*H148,2)</f>
        <v>0</v>
      </c>
      <c r="K148" s="193" t="s">
        <v>139</v>
      </c>
      <c r="L148" s="60"/>
      <c r="M148" s="198" t="s">
        <v>22</v>
      </c>
      <c r="N148" s="199" t="s">
        <v>45</v>
      </c>
      <c r="O148" s="41"/>
      <c r="P148" s="200">
        <f>O148*H148</f>
        <v>0</v>
      </c>
      <c r="Q148" s="200">
        <v>0</v>
      </c>
      <c r="R148" s="200">
        <f>Q148*H148</f>
        <v>0</v>
      </c>
      <c r="S148" s="200">
        <v>0</v>
      </c>
      <c r="T148" s="201">
        <f>S148*H148</f>
        <v>0</v>
      </c>
      <c r="AR148" s="24" t="s">
        <v>140</v>
      </c>
      <c r="AT148" s="24" t="s">
        <v>135</v>
      </c>
      <c r="AU148" s="24" t="s">
        <v>83</v>
      </c>
      <c r="AY148" s="24" t="s">
        <v>133</v>
      </c>
      <c r="BE148" s="202">
        <f>IF(N148="základní",J148,0)</f>
        <v>0</v>
      </c>
      <c r="BF148" s="202">
        <f>IF(N148="snížená",J148,0)</f>
        <v>0</v>
      </c>
      <c r="BG148" s="202">
        <f>IF(N148="zákl. přenesená",J148,0)</f>
        <v>0</v>
      </c>
      <c r="BH148" s="202">
        <f>IF(N148="sníž. přenesená",J148,0)</f>
        <v>0</v>
      </c>
      <c r="BI148" s="202">
        <f>IF(N148="nulová",J148,0)</f>
        <v>0</v>
      </c>
      <c r="BJ148" s="24" t="s">
        <v>24</v>
      </c>
      <c r="BK148" s="202">
        <f>ROUND(I148*H148,2)</f>
        <v>0</v>
      </c>
      <c r="BL148" s="24" t="s">
        <v>140</v>
      </c>
      <c r="BM148" s="24" t="s">
        <v>225</v>
      </c>
    </row>
    <row r="149" spans="2:65" s="1" customFormat="1" ht="16.5" customHeight="1">
      <c r="B149" s="40"/>
      <c r="C149" s="191" t="s">
        <v>226</v>
      </c>
      <c r="D149" s="191" t="s">
        <v>135</v>
      </c>
      <c r="E149" s="192" t="s">
        <v>227</v>
      </c>
      <c r="F149" s="193" t="s">
        <v>228</v>
      </c>
      <c r="G149" s="194" t="s">
        <v>189</v>
      </c>
      <c r="H149" s="195">
        <v>59.4</v>
      </c>
      <c r="I149" s="196"/>
      <c r="J149" s="197">
        <f>ROUND(I149*H149,2)</f>
        <v>0</v>
      </c>
      <c r="K149" s="193" t="s">
        <v>139</v>
      </c>
      <c r="L149" s="60"/>
      <c r="M149" s="198" t="s">
        <v>22</v>
      </c>
      <c r="N149" s="199" t="s">
        <v>45</v>
      </c>
      <c r="O149" s="41"/>
      <c r="P149" s="200">
        <f>O149*H149</f>
        <v>0</v>
      </c>
      <c r="Q149" s="200">
        <v>0</v>
      </c>
      <c r="R149" s="200">
        <f>Q149*H149</f>
        <v>0</v>
      </c>
      <c r="S149" s="200">
        <v>0</v>
      </c>
      <c r="T149" s="201">
        <f>S149*H149</f>
        <v>0</v>
      </c>
      <c r="AR149" s="24" t="s">
        <v>140</v>
      </c>
      <c r="AT149" s="24" t="s">
        <v>135</v>
      </c>
      <c r="AU149" s="24" t="s">
        <v>83</v>
      </c>
      <c r="AY149" s="24" t="s">
        <v>133</v>
      </c>
      <c r="BE149" s="202">
        <f>IF(N149="základní",J149,0)</f>
        <v>0</v>
      </c>
      <c r="BF149" s="202">
        <f>IF(N149="snížená",J149,0)</f>
        <v>0</v>
      </c>
      <c r="BG149" s="202">
        <f>IF(N149="zákl. přenesená",J149,0)</f>
        <v>0</v>
      </c>
      <c r="BH149" s="202">
        <f>IF(N149="sníž. přenesená",J149,0)</f>
        <v>0</v>
      </c>
      <c r="BI149" s="202">
        <f>IF(N149="nulová",J149,0)</f>
        <v>0</v>
      </c>
      <c r="BJ149" s="24" t="s">
        <v>24</v>
      </c>
      <c r="BK149" s="202">
        <f>ROUND(I149*H149,2)</f>
        <v>0</v>
      </c>
      <c r="BL149" s="24" t="s">
        <v>140</v>
      </c>
      <c r="BM149" s="24" t="s">
        <v>229</v>
      </c>
    </row>
    <row r="150" spans="2:65" s="1" customFormat="1" ht="409.5">
      <c r="B150" s="40"/>
      <c r="C150" s="62"/>
      <c r="D150" s="203" t="s">
        <v>142</v>
      </c>
      <c r="E150" s="62"/>
      <c r="F150" s="204" t="s">
        <v>230</v>
      </c>
      <c r="G150" s="62"/>
      <c r="H150" s="62"/>
      <c r="I150" s="162"/>
      <c r="J150" s="62"/>
      <c r="K150" s="62"/>
      <c r="L150" s="60"/>
      <c r="M150" s="205"/>
      <c r="N150" s="41"/>
      <c r="O150" s="41"/>
      <c r="P150" s="41"/>
      <c r="Q150" s="41"/>
      <c r="R150" s="41"/>
      <c r="S150" s="41"/>
      <c r="T150" s="77"/>
      <c r="AT150" s="24" t="s">
        <v>142</v>
      </c>
      <c r="AU150" s="24" t="s">
        <v>83</v>
      </c>
    </row>
    <row r="151" spans="2:65" s="11" customFormat="1" ht="13.5">
      <c r="B151" s="206"/>
      <c r="C151" s="207"/>
      <c r="D151" s="203" t="s">
        <v>144</v>
      </c>
      <c r="E151" s="208" t="s">
        <v>22</v>
      </c>
      <c r="F151" s="209" t="s">
        <v>231</v>
      </c>
      <c r="G151" s="207"/>
      <c r="H151" s="210">
        <v>59.4</v>
      </c>
      <c r="I151" s="211"/>
      <c r="J151" s="207"/>
      <c r="K151" s="207"/>
      <c r="L151" s="212"/>
      <c r="M151" s="213"/>
      <c r="N151" s="214"/>
      <c r="O151" s="214"/>
      <c r="P151" s="214"/>
      <c r="Q151" s="214"/>
      <c r="R151" s="214"/>
      <c r="S151" s="214"/>
      <c r="T151" s="215"/>
      <c r="AT151" s="216" t="s">
        <v>144</v>
      </c>
      <c r="AU151" s="216" t="s">
        <v>83</v>
      </c>
      <c r="AV151" s="11" t="s">
        <v>83</v>
      </c>
      <c r="AW151" s="11" t="s">
        <v>38</v>
      </c>
      <c r="AX151" s="11" t="s">
        <v>74</v>
      </c>
      <c r="AY151" s="216" t="s">
        <v>133</v>
      </c>
    </row>
    <row r="152" spans="2:65" s="12" customFormat="1" ht="13.5">
      <c r="B152" s="217"/>
      <c r="C152" s="218"/>
      <c r="D152" s="203" t="s">
        <v>144</v>
      </c>
      <c r="E152" s="219" t="s">
        <v>22</v>
      </c>
      <c r="F152" s="220" t="s">
        <v>158</v>
      </c>
      <c r="G152" s="218"/>
      <c r="H152" s="219" t="s">
        <v>22</v>
      </c>
      <c r="I152" s="221"/>
      <c r="J152" s="218"/>
      <c r="K152" s="218"/>
      <c r="L152" s="222"/>
      <c r="M152" s="223"/>
      <c r="N152" s="224"/>
      <c r="O152" s="224"/>
      <c r="P152" s="224"/>
      <c r="Q152" s="224"/>
      <c r="R152" s="224"/>
      <c r="S152" s="224"/>
      <c r="T152" s="225"/>
      <c r="AT152" s="226" t="s">
        <v>144</v>
      </c>
      <c r="AU152" s="226" t="s">
        <v>83</v>
      </c>
      <c r="AV152" s="12" t="s">
        <v>24</v>
      </c>
      <c r="AW152" s="12" t="s">
        <v>38</v>
      </c>
      <c r="AX152" s="12" t="s">
        <v>74</v>
      </c>
      <c r="AY152" s="226" t="s">
        <v>133</v>
      </c>
    </row>
    <row r="153" spans="2:65" s="13" customFormat="1" ht="13.5">
      <c r="B153" s="227"/>
      <c r="C153" s="228"/>
      <c r="D153" s="203" t="s">
        <v>144</v>
      </c>
      <c r="E153" s="229" t="s">
        <v>22</v>
      </c>
      <c r="F153" s="230" t="s">
        <v>147</v>
      </c>
      <c r="G153" s="228"/>
      <c r="H153" s="231">
        <v>59.4</v>
      </c>
      <c r="I153" s="232"/>
      <c r="J153" s="228"/>
      <c r="K153" s="228"/>
      <c r="L153" s="233"/>
      <c r="M153" s="234"/>
      <c r="N153" s="235"/>
      <c r="O153" s="235"/>
      <c r="P153" s="235"/>
      <c r="Q153" s="235"/>
      <c r="R153" s="235"/>
      <c r="S153" s="235"/>
      <c r="T153" s="236"/>
      <c r="AT153" s="237" t="s">
        <v>144</v>
      </c>
      <c r="AU153" s="237" t="s">
        <v>83</v>
      </c>
      <c r="AV153" s="13" t="s">
        <v>140</v>
      </c>
      <c r="AW153" s="13" t="s">
        <v>38</v>
      </c>
      <c r="AX153" s="13" t="s">
        <v>24</v>
      </c>
      <c r="AY153" s="237" t="s">
        <v>133</v>
      </c>
    </row>
    <row r="154" spans="2:65" s="1" customFormat="1" ht="16.5" customHeight="1">
      <c r="B154" s="40"/>
      <c r="C154" s="238" t="s">
        <v>232</v>
      </c>
      <c r="D154" s="238" t="s">
        <v>233</v>
      </c>
      <c r="E154" s="239" t="s">
        <v>234</v>
      </c>
      <c r="F154" s="240" t="s">
        <v>235</v>
      </c>
      <c r="G154" s="241" t="s">
        <v>236</v>
      </c>
      <c r="H154" s="242">
        <v>118.8</v>
      </c>
      <c r="I154" s="243"/>
      <c r="J154" s="244">
        <f>ROUND(I154*H154,2)</f>
        <v>0</v>
      </c>
      <c r="K154" s="240" t="s">
        <v>139</v>
      </c>
      <c r="L154" s="245"/>
      <c r="M154" s="246" t="s">
        <v>22</v>
      </c>
      <c r="N154" s="247" t="s">
        <v>45</v>
      </c>
      <c r="O154" s="41"/>
      <c r="P154" s="200">
        <f>O154*H154</f>
        <v>0</v>
      </c>
      <c r="Q154" s="200">
        <v>1</v>
      </c>
      <c r="R154" s="200">
        <f>Q154*H154</f>
        <v>118.8</v>
      </c>
      <c r="S154" s="200">
        <v>0</v>
      </c>
      <c r="T154" s="201">
        <f>S154*H154</f>
        <v>0</v>
      </c>
      <c r="AR154" s="24" t="s">
        <v>178</v>
      </c>
      <c r="AT154" s="24" t="s">
        <v>233</v>
      </c>
      <c r="AU154" s="24" t="s">
        <v>83</v>
      </c>
      <c r="AY154" s="24" t="s">
        <v>133</v>
      </c>
      <c r="BE154" s="202">
        <f>IF(N154="základní",J154,0)</f>
        <v>0</v>
      </c>
      <c r="BF154" s="202">
        <f>IF(N154="snížená",J154,0)</f>
        <v>0</v>
      </c>
      <c r="BG154" s="202">
        <f>IF(N154="zákl. přenesená",J154,0)</f>
        <v>0</v>
      </c>
      <c r="BH154" s="202">
        <f>IF(N154="sníž. přenesená",J154,0)</f>
        <v>0</v>
      </c>
      <c r="BI154" s="202">
        <f>IF(N154="nulová",J154,0)</f>
        <v>0</v>
      </c>
      <c r="BJ154" s="24" t="s">
        <v>24</v>
      </c>
      <c r="BK154" s="202">
        <f>ROUND(I154*H154,2)</f>
        <v>0</v>
      </c>
      <c r="BL154" s="24" t="s">
        <v>140</v>
      </c>
      <c r="BM154" s="24" t="s">
        <v>237</v>
      </c>
    </row>
    <row r="155" spans="2:65" s="11" customFormat="1" ht="13.5">
      <c r="B155" s="206"/>
      <c r="C155" s="207"/>
      <c r="D155" s="203" t="s">
        <v>144</v>
      </c>
      <c r="E155" s="207"/>
      <c r="F155" s="209" t="s">
        <v>238</v>
      </c>
      <c r="G155" s="207"/>
      <c r="H155" s="210">
        <v>118.8</v>
      </c>
      <c r="I155" s="211"/>
      <c r="J155" s="207"/>
      <c r="K155" s="207"/>
      <c r="L155" s="212"/>
      <c r="M155" s="213"/>
      <c r="N155" s="214"/>
      <c r="O155" s="214"/>
      <c r="P155" s="214"/>
      <c r="Q155" s="214"/>
      <c r="R155" s="214"/>
      <c r="S155" s="214"/>
      <c r="T155" s="215"/>
      <c r="AT155" s="216" t="s">
        <v>144</v>
      </c>
      <c r="AU155" s="216" t="s">
        <v>83</v>
      </c>
      <c r="AV155" s="11" t="s">
        <v>83</v>
      </c>
      <c r="AW155" s="11" t="s">
        <v>6</v>
      </c>
      <c r="AX155" s="11" t="s">
        <v>24</v>
      </c>
      <c r="AY155" s="216" t="s">
        <v>133</v>
      </c>
    </row>
    <row r="156" spans="2:65" s="1" customFormat="1" ht="16.5" customHeight="1">
      <c r="B156" s="40"/>
      <c r="C156" s="191" t="s">
        <v>239</v>
      </c>
      <c r="D156" s="191" t="s">
        <v>135</v>
      </c>
      <c r="E156" s="192" t="s">
        <v>240</v>
      </c>
      <c r="F156" s="193" t="s">
        <v>241</v>
      </c>
      <c r="G156" s="194" t="s">
        <v>189</v>
      </c>
      <c r="H156" s="195">
        <v>275.75</v>
      </c>
      <c r="I156" s="196"/>
      <c r="J156" s="197">
        <f>ROUND(I156*H156,2)</f>
        <v>0</v>
      </c>
      <c r="K156" s="193" t="s">
        <v>139</v>
      </c>
      <c r="L156" s="60"/>
      <c r="M156" s="198" t="s">
        <v>22</v>
      </c>
      <c r="N156" s="199" t="s">
        <v>45</v>
      </c>
      <c r="O156" s="41"/>
      <c r="P156" s="200">
        <f>O156*H156</f>
        <v>0</v>
      </c>
      <c r="Q156" s="200">
        <v>0</v>
      </c>
      <c r="R156" s="200">
        <f>Q156*H156</f>
        <v>0</v>
      </c>
      <c r="S156" s="200">
        <v>0</v>
      </c>
      <c r="T156" s="201">
        <f>S156*H156</f>
        <v>0</v>
      </c>
      <c r="AR156" s="24" t="s">
        <v>140</v>
      </c>
      <c r="AT156" s="24" t="s">
        <v>135</v>
      </c>
      <c r="AU156" s="24" t="s">
        <v>83</v>
      </c>
      <c r="AY156" s="24" t="s">
        <v>133</v>
      </c>
      <c r="BE156" s="202">
        <f>IF(N156="základní",J156,0)</f>
        <v>0</v>
      </c>
      <c r="BF156" s="202">
        <f>IF(N156="snížená",J156,0)</f>
        <v>0</v>
      </c>
      <c r="BG156" s="202">
        <f>IF(N156="zákl. přenesená",J156,0)</f>
        <v>0</v>
      </c>
      <c r="BH156" s="202">
        <f>IF(N156="sníž. přenesená",J156,0)</f>
        <v>0</v>
      </c>
      <c r="BI156" s="202">
        <f>IF(N156="nulová",J156,0)</f>
        <v>0</v>
      </c>
      <c r="BJ156" s="24" t="s">
        <v>24</v>
      </c>
      <c r="BK156" s="202">
        <f>ROUND(I156*H156,2)</f>
        <v>0</v>
      </c>
      <c r="BL156" s="24" t="s">
        <v>140</v>
      </c>
      <c r="BM156" s="24" t="s">
        <v>242</v>
      </c>
    </row>
    <row r="157" spans="2:65" s="11" customFormat="1" ht="13.5">
      <c r="B157" s="206"/>
      <c r="C157" s="207"/>
      <c r="D157" s="203" t="s">
        <v>144</v>
      </c>
      <c r="E157" s="208" t="s">
        <v>22</v>
      </c>
      <c r="F157" s="209" t="s">
        <v>243</v>
      </c>
      <c r="G157" s="207"/>
      <c r="H157" s="210">
        <v>275.75</v>
      </c>
      <c r="I157" s="211"/>
      <c r="J157" s="207"/>
      <c r="K157" s="207"/>
      <c r="L157" s="212"/>
      <c r="M157" s="213"/>
      <c r="N157" s="214"/>
      <c r="O157" s="214"/>
      <c r="P157" s="214"/>
      <c r="Q157" s="214"/>
      <c r="R157" s="214"/>
      <c r="S157" s="214"/>
      <c r="T157" s="215"/>
      <c r="AT157" s="216" t="s">
        <v>144</v>
      </c>
      <c r="AU157" s="216" t="s">
        <v>83</v>
      </c>
      <c r="AV157" s="11" t="s">
        <v>83</v>
      </c>
      <c r="AW157" s="11" t="s">
        <v>38</v>
      </c>
      <c r="AX157" s="11" t="s">
        <v>74</v>
      </c>
      <c r="AY157" s="216" t="s">
        <v>133</v>
      </c>
    </row>
    <row r="158" spans="2:65" s="13" customFormat="1" ht="13.5">
      <c r="B158" s="227"/>
      <c r="C158" s="228"/>
      <c r="D158" s="203" t="s">
        <v>144</v>
      </c>
      <c r="E158" s="229" t="s">
        <v>22</v>
      </c>
      <c r="F158" s="230" t="s">
        <v>147</v>
      </c>
      <c r="G158" s="228"/>
      <c r="H158" s="231">
        <v>275.75</v>
      </c>
      <c r="I158" s="232"/>
      <c r="J158" s="228"/>
      <c r="K158" s="228"/>
      <c r="L158" s="233"/>
      <c r="M158" s="234"/>
      <c r="N158" s="235"/>
      <c r="O158" s="235"/>
      <c r="P158" s="235"/>
      <c r="Q158" s="235"/>
      <c r="R158" s="235"/>
      <c r="S158" s="235"/>
      <c r="T158" s="236"/>
      <c r="AT158" s="237" t="s">
        <v>144</v>
      </c>
      <c r="AU158" s="237" t="s">
        <v>83</v>
      </c>
      <c r="AV158" s="13" t="s">
        <v>140</v>
      </c>
      <c r="AW158" s="13" t="s">
        <v>38</v>
      </c>
      <c r="AX158" s="13" t="s">
        <v>24</v>
      </c>
      <c r="AY158" s="237" t="s">
        <v>133</v>
      </c>
    </row>
    <row r="159" spans="2:65" s="1" customFormat="1" ht="16.5" customHeight="1">
      <c r="B159" s="40"/>
      <c r="C159" s="191" t="s">
        <v>9</v>
      </c>
      <c r="D159" s="191" t="s">
        <v>135</v>
      </c>
      <c r="E159" s="192" t="s">
        <v>244</v>
      </c>
      <c r="F159" s="193" t="s">
        <v>245</v>
      </c>
      <c r="G159" s="194" t="s">
        <v>236</v>
      </c>
      <c r="H159" s="195">
        <v>441.2</v>
      </c>
      <c r="I159" s="196"/>
      <c r="J159" s="197">
        <f>ROUND(I159*H159,2)</f>
        <v>0</v>
      </c>
      <c r="K159" s="193" t="s">
        <v>139</v>
      </c>
      <c r="L159" s="60"/>
      <c r="M159" s="198" t="s">
        <v>22</v>
      </c>
      <c r="N159" s="199" t="s">
        <v>45</v>
      </c>
      <c r="O159" s="41"/>
      <c r="P159" s="200">
        <f>O159*H159</f>
        <v>0</v>
      </c>
      <c r="Q159" s="200">
        <v>0</v>
      </c>
      <c r="R159" s="200">
        <f>Q159*H159</f>
        <v>0</v>
      </c>
      <c r="S159" s="200">
        <v>0</v>
      </c>
      <c r="T159" s="201">
        <f>S159*H159</f>
        <v>0</v>
      </c>
      <c r="AR159" s="24" t="s">
        <v>140</v>
      </c>
      <c r="AT159" s="24" t="s">
        <v>135</v>
      </c>
      <c r="AU159" s="24" t="s">
        <v>83</v>
      </c>
      <c r="AY159" s="24" t="s">
        <v>133</v>
      </c>
      <c r="BE159" s="202">
        <f>IF(N159="základní",J159,0)</f>
        <v>0</v>
      </c>
      <c r="BF159" s="202">
        <f>IF(N159="snížená",J159,0)</f>
        <v>0</v>
      </c>
      <c r="BG159" s="202">
        <f>IF(N159="zákl. přenesená",J159,0)</f>
        <v>0</v>
      </c>
      <c r="BH159" s="202">
        <f>IF(N159="sníž. přenesená",J159,0)</f>
        <v>0</v>
      </c>
      <c r="BI159" s="202">
        <f>IF(N159="nulová",J159,0)</f>
        <v>0</v>
      </c>
      <c r="BJ159" s="24" t="s">
        <v>24</v>
      </c>
      <c r="BK159" s="202">
        <f>ROUND(I159*H159,2)</f>
        <v>0</v>
      </c>
      <c r="BL159" s="24" t="s">
        <v>140</v>
      </c>
      <c r="BM159" s="24" t="s">
        <v>246</v>
      </c>
    </row>
    <row r="160" spans="2:65" s="11" customFormat="1" ht="13.5">
      <c r="B160" s="206"/>
      <c r="C160" s="207"/>
      <c r="D160" s="203" t="s">
        <v>144</v>
      </c>
      <c r="E160" s="208" t="s">
        <v>22</v>
      </c>
      <c r="F160" s="209" t="s">
        <v>247</v>
      </c>
      <c r="G160" s="207"/>
      <c r="H160" s="210">
        <v>441.2</v>
      </c>
      <c r="I160" s="211"/>
      <c r="J160" s="207"/>
      <c r="K160" s="207"/>
      <c r="L160" s="212"/>
      <c r="M160" s="213"/>
      <c r="N160" s="214"/>
      <c r="O160" s="214"/>
      <c r="P160" s="214"/>
      <c r="Q160" s="214"/>
      <c r="R160" s="214"/>
      <c r="S160" s="214"/>
      <c r="T160" s="215"/>
      <c r="AT160" s="216" t="s">
        <v>144</v>
      </c>
      <c r="AU160" s="216" t="s">
        <v>83</v>
      </c>
      <c r="AV160" s="11" t="s">
        <v>83</v>
      </c>
      <c r="AW160" s="11" t="s">
        <v>38</v>
      </c>
      <c r="AX160" s="11" t="s">
        <v>74</v>
      </c>
      <c r="AY160" s="216" t="s">
        <v>133</v>
      </c>
    </row>
    <row r="161" spans="2:65" s="13" customFormat="1" ht="13.5">
      <c r="B161" s="227"/>
      <c r="C161" s="228"/>
      <c r="D161" s="203" t="s">
        <v>144</v>
      </c>
      <c r="E161" s="229" t="s">
        <v>22</v>
      </c>
      <c r="F161" s="230" t="s">
        <v>147</v>
      </c>
      <c r="G161" s="228"/>
      <c r="H161" s="231">
        <v>441.2</v>
      </c>
      <c r="I161" s="232"/>
      <c r="J161" s="228"/>
      <c r="K161" s="228"/>
      <c r="L161" s="233"/>
      <c r="M161" s="234"/>
      <c r="N161" s="235"/>
      <c r="O161" s="235"/>
      <c r="P161" s="235"/>
      <c r="Q161" s="235"/>
      <c r="R161" s="235"/>
      <c r="S161" s="235"/>
      <c r="T161" s="236"/>
      <c r="AT161" s="237" t="s">
        <v>144</v>
      </c>
      <c r="AU161" s="237" t="s">
        <v>83</v>
      </c>
      <c r="AV161" s="13" t="s">
        <v>140</v>
      </c>
      <c r="AW161" s="13" t="s">
        <v>38</v>
      </c>
      <c r="AX161" s="13" t="s">
        <v>24</v>
      </c>
      <c r="AY161" s="237" t="s">
        <v>133</v>
      </c>
    </row>
    <row r="162" spans="2:65" s="1" customFormat="1" ht="16.5" customHeight="1">
      <c r="B162" s="40"/>
      <c r="C162" s="191" t="s">
        <v>151</v>
      </c>
      <c r="D162" s="191" t="s">
        <v>135</v>
      </c>
      <c r="E162" s="192" t="s">
        <v>248</v>
      </c>
      <c r="F162" s="193" t="s">
        <v>249</v>
      </c>
      <c r="G162" s="194" t="s">
        <v>189</v>
      </c>
      <c r="H162" s="195">
        <v>0.4</v>
      </c>
      <c r="I162" s="196"/>
      <c r="J162" s="197">
        <f>ROUND(I162*H162,2)</f>
        <v>0</v>
      </c>
      <c r="K162" s="193" t="s">
        <v>139</v>
      </c>
      <c r="L162" s="60"/>
      <c r="M162" s="198" t="s">
        <v>22</v>
      </c>
      <c r="N162" s="199" t="s">
        <v>45</v>
      </c>
      <c r="O162" s="41"/>
      <c r="P162" s="200">
        <f>O162*H162</f>
        <v>0</v>
      </c>
      <c r="Q162" s="200">
        <v>0</v>
      </c>
      <c r="R162" s="200">
        <f>Q162*H162</f>
        <v>0</v>
      </c>
      <c r="S162" s="200">
        <v>0</v>
      </c>
      <c r="T162" s="201">
        <f>S162*H162</f>
        <v>0</v>
      </c>
      <c r="AR162" s="24" t="s">
        <v>140</v>
      </c>
      <c r="AT162" s="24" t="s">
        <v>135</v>
      </c>
      <c r="AU162" s="24" t="s">
        <v>83</v>
      </c>
      <c r="AY162" s="24" t="s">
        <v>133</v>
      </c>
      <c r="BE162" s="202">
        <f>IF(N162="základní",J162,0)</f>
        <v>0</v>
      </c>
      <c r="BF162" s="202">
        <f>IF(N162="snížená",J162,0)</f>
        <v>0</v>
      </c>
      <c r="BG162" s="202">
        <f>IF(N162="zákl. přenesená",J162,0)</f>
        <v>0</v>
      </c>
      <c r="BH162" s="202">
        <f>IF(N162="sníž. přenesená",J162,0)</f>
        <v>0</v>
      </c>
      <c r="BI162" s="202">
        <f>IF(N162="nulová",J162,0)</f>
        <v>0</v>
      </c>
      <c r="BJ162" s="24" t="s">
        <v>24</v>
      </c>
      <c r="BK162" s="202">
        <f>ROUND(I162*H162,2)</f>
        <v>0</v>
      </c>
      <c r="BL162" s="24" t="s">
        <v>140</v>
      </c>
      <c r="BM162" s="24" t="s">
        <v>250</v>
      </c>
    </row>
    <row r="163" spans="2:65" s="11" customFormat="1" ht="13.5">
      <c r="B163" s="206"/>
      <c r="C163" s="207"/>
      <c r="D163" s="203" t="s">
        <v>144</v>
      </c>
      <c r="E163" s="208" t="s">
        <v>22</v>
      </c>
      <c r="F163" s="209" t="s">
        <v>251</v>
      </c>
      <c r="G163" s="207"/>
      <c r="H163" s="210">
        <v>0.4</v>
      </c>
      <c r="I163" s="211"/>
      <c r="J163" s="207"/>
      <c r="K163" s="207"/>
      <c r="L163" s="212"/>
      <c r="M163" s="213"/>
      <c r="N163" s="214"/>
      <c r="O163" s="214"/>
      <c r="P163" s="214"/>
      <c r="Q163" s="214"/>
      <c r="R163" s="214"/>
      <c r="S163" s="214"/>
      <c r="T163" s="215"/>
      <c r="AT163" s="216" t="s">
        <v>144</v>
      </c>
      <c r="AU163" s="216" t="s">
        <v>83</v>
      </c>
      <c r="AV163" s="11" t="s">
        <v>83</v>
      </c>
      <c r="AW163" s="11" t="s">
        <v>38</v>
      </c>
      <c r="AX163" s="11" t="s">
        <v>74</v>
      </c>
      <c r="AY163" s="216" t="s">
        <v>133</v>
      </c>
    </row>
    <row r="164" spans="2:65" s="13" customFormat="1" ht="13.5">
      <c r="B164" s="227"/>
      <c r="C164" s="228"/>
      <c r="D164" s="203" t="s">
        <v>144</v>
      </c>
      <c r="E164" s="229" t="s">
        <v>22</v>
      </c>
      <c r="F164" s="230" t="s">
        <v>147</v>
      </c>
      <c r="G164" s="228"/>
      <c r="H164" s="231">
        <v>0.4</v>
      </c>
      <c r="I164" s="232"/>
      <c r="J164" s="228"/>
      <c r="K164" s="228"/>
      <c r="L164" s="233"/>
      <c r="M164" s="234"/>
      <c r="N164" s="235"/>
      <c r="O164" s="235"/>
      <c r="P164" s="235"/>
      <c r="Q164" s="235"/>
      <c r="R164" s="235"/>
      <c r="S164" s="235"/>
      <c r="T164" s="236"/>
      <c r="AT164" s="237" t="s">
        <v>144</v>
      </c>
      <c r="AU164" s="237" t="s">
        <v>83</v>
      </c>
      <c r="AV164" s="13" t="s">
        <v>140</v>
      </c>
      <c r="AW164" s="13" t="s">
        <v>38</v>
      </c>
      <c r="AX164" s="13" t="s">
        <v>24</v>
      </c>
      <c r="AY164" s="237" t="s">
        <v>133</v>
      </c>
    </row>
    <row r="165" spans="2:65" s="1" customFormat="1" ht="16.5" customHeight="1">
      <c r="B165" s="40"/>
      <c r="C165" s="238" t="s">
        <v>252</v>
      </c>
      <c r="D165" s="238" t="s">
        <v>233</v>
      </c>
      <c r="E165" s="239" t="s">
        <v>253</v>
      </c>
      <c r="F165" s="240" t="s">
        <v>254</v>
      </c>
      <c r="G165" s="241" t="s">
        <v>236</v>
      </c>
      <c r="H165" s="242">
        <v>0.8</v>
      </c>
      <c r="I165" s="243"/>
      <c r="J165" s="244">
        <f>ROUND(I165*H165,2)</f>
        <v>0</v>
      </c>
      <c r="K165" s="240" t="s">
        <v>139</v>
      </c>
      <c r="L165" s="245"/>
      <c r="M165" s="246" t="s">
        <v>22</v>
      </c>
      <c r="N165" s="247" t="s">
        <v>45</v>
      </c>
      <c r="O165" s="41"/>
      <c r="P165" s="200">
        <f>O165*H165</f>
        <v>0</v>
      </c>
      <c r="Q165" s="200">
        <v>1</v>
      </c>
      <c r="R165" s="200">
        <f>Q165*H165</f>
        <v>0.8</v>
      </c>
      <c r="S165" s="200">
        <v>0</v>
      </c>
      <c r="T165" s="201">
        <f>S165*H165</f>
        <v>0</v>
      </c>
      <c r="AR165" s="24" t="s">
        <v>178</v>
      </c>
      <c r="AT165" s="24" t="s">
        <v>233</v>
      </c>
      <c r="AU165" s="24" t="s">
        <v>83</v>
      </c>
      <c r="AY165" s="24" t="s">
        <v>133</v>
      </c>
      <c r="BE165" s="202">
        <f>IF(N165="základní",J165,0)</f>
        <v>0</v>
      </c>
      <c r="BF165" s="202">
        <f>IF(N165="snížená",J165,0)</f>
        <v>0</v>
      </c>
      <c r="BG165" s="202">
        <f>IF(N165="zákl. přenesená",J165,0)</f>
        <v>0</v>
      </c>
      <c r="BH165" s="202">
        <f>IF(N165="sníž. přenesená",J165,0)</f>
        <v>0</v>
      </c>
      <c r="BI165" s="202">
        <f>IF(N165="nulová",J165,0)</f>
        <v>0</v>
      </c>
      <c r="BJ165" s="24" t="s">
        <v>24</v>
      </c>
      <c r="BK165" s="202">
        <f>ROUND(I165*H165,2)</f>
        <v>0</v>
      </c>
      <c r="BL165" s="24" t="s">
        <v>140</v>
      </c>
      <c r="BM165" s="24" t="s">
        <v>255</v>
      </c>
    </row>
    <row r="166" spans="2:65" s="11" customFormat="1" ht="13.5">
      <c r="B166" s="206"/>
      <c r="C166" s="207"/>
      <c r="D166" s="203" t="s">
        <v>144</v>
      </c>
      <c r="E166" s="208" t="s">
        <v>22</v>
      </c>
      <c r="F166" s="209" t="s">
        <v>256</v>
      </c>
      <c r="G166" s="207"/>
      <c r="H166" s="210">
        <v>0.8</v>
      </c>
      <c r="I166" s="211"/>
      <c r="J166" s="207"/>
      <c r="K166" s="207"/>
      <c r="L166" s="212"/>
      <c r="M166" s="213"/>
      <c r="N166" s="214"/>
      <c r="O166" s="214"/>
      <c r="P166" s="214"/>
      <c r="Q166" s="214"/>
      <c r="R166" s="214"/>
      <c r="S166" s="214"/>
      <c r="T166" s="215"/>
      <c r="AT166" s="216" t="s">
        <v>144</v>
      </c>
      <c r="AU166" s="216" t="s">
        <v>83</v>
      </c>
      <c r="AV166" s="11" t="s">
        <v>83</v>
      </c>
      <c r="AW166" s="11" t="s">
        <v>38</v>
      </c>
      <c r="AX166" s="11" t="s">
        <v>74</v>
      </c>
      <c r="AY166" s="216" t="s">
        <v>133</v>
      </c>
    </row>
    <row r="167" spans="2:65" s="13" customFormat="1" ht="13.5">
      <c r="B167" s="227"/>
      <c r="C167" s="228"/>
      <c r="D167" s="203" t="s">
        <v>144</v>
      </c>
      <c r="E167" s="229" t="s">
        <v>22</v>
      </c>
      <c r="F167" s="230" t="s">
        <v>147</v>
      </c>
      <c r="G167" s="228"/>
      <c r="H167" s="231">
        <v>0.8</v>
      </c>
      <c r="I167" s="232"/>
      <c r="J167" s="228"/>
      <c r="K167" s="228"/>
      <c r="L167" s="233"/>
      <c r="M167" s="234"/>
      <c r="N167" s="235"/>
      <c r="O167" s="235"/>
      <c r="P167" s="235"/>
      <c r="Q167" s="235"/>
      <c r="R167" s="235"/>
      <c r="S167" s="235"/>
      <c r="T167" s="236"/>
      <c r="AT167" s="237" t="s">
        <v>144</v>
      </c>
      <c r="AU167" s="237" t="s">
        <v>83</v>
      </c>
      <c r="AV167" s="13" t="s">
        <v>140</v>
      </c>
      <c r="AW167" s="13" t="s">
        <v>38</v>
      </c>
      <c r="AX167" s="13" t="s">
        <v>24</v>
      </c>
      <c r="AY167" s="237" t="s">
        <v>133</v>
      </c>
    </row>
    <row r="168" spans="2:65" s="1" customFormat="1" ht="16.5" customHeight="1">
      <c r="B168" s="40"/>
      <c r="C168" s="191" t="s">
        <v>257</v>
      </c>
      <c r="D168" s="191" t="s">
        <v>135</v>
      </c>
      <c r="E168" s="192" t="s">
        <v>258</v>
      </c>
      <c r="F168" s="193" t="s">
        <v>259</v>
      </c>
      <c r="G168" s="194" t="s">
        <v>189</v>
      </c>
      <c r="H168" s="195">
        <v>1.2</v>
      </c>
      <c r="I168" s="196"/>
      <c r="J168" s="197">
        <f>ROUND(I168*H168,2)</f>
        <v>0</v>
      </c>
      <c r="K168" s="193" t="s">
        <v>139</v>
      </c>
      <c r="L168" s="60"/>
      <c r="M168" s="198" t="s">
        <v>22</v>
      </c>
      <c r="N168" s="199" t="s">
        <v>45</v>
      </c>
      <c r="O168" s="41"/>
      <c r="P168" s="200">
        <f>O168*H168</f>
        <v>0</v>
      </c>
      <c r="Q168" s="200">
        <v>0</v>
      </c>
      <c r="R168" s="200">
        <f>Q168*H168</f>
        <v>0</v>
      </c>
      <c r="S168" s="200">
        <v>0</v>
      </c>
      <c r="T168" s="201">
        <f>S168*H168</f>
        <v>0</v>
      </c>
      <c r="AR168" s="24" t="s">
        <v>140</v>
      </c>
      <c r="AT168" s="24" t="s">
        <v>135</v>
      </c>
      <c r="AU168" s="24" t="s">
        <v>83</v>
      </c>
      <c r="AY168" s="24" t="s">
        <v>133</v>
      </c>
      <c r="BE168" s="202">
        <f>IF(N168="základní",J168,0)</f>
        <v>0</v>
      </c>
      <c r="BF168" s="202">
        <f>IF(N168="snížená",J168,0)</f>
        <v>0</v>
      </c>
      <c r="BG168" s="202">
        <f>IF(N168="zákl. přenesená",J168,0)</f>
        <v>0</v>
      </c>
      <c r="BH168" s="202">
        <f>IF(N168="sníž. přenesená",J168,0)</f>
        <v>0</v>
      </c>
      <c r="BI168" s="202">
        <f>IF(N168="nulová",J168,0)</f>
        <v>0</v>
      </c>
      <c r="BJ168" s="24" t="s">
        <v>24</v>
      </c>
      <c r="BK168" s="202">
        <f>ROUND(I168*H168,2)</f>
        <v>0</v>
      </c>
      <c r="BL168" s="24" t="s">
        <v>140</v>
      </c>
      <c r="BM168" s="24" t="s">
        <v>260</v>
      </c>
    </row>
    <row r="169" spans="2:65" s="11" customFormat="1" ht="13.5">
      <c r="B169" s="206"/>
      <c r="C169" s="207"/>
      <c r="D169" s="203" t="s">
        <v>144</v>
      </c>
      <c r="E169" s="208" t="s">
        <v>22</v>
      </c>
      <c r="F169" s="209" t="s">
        <v>261</v>
      </c>
      <c r="G169" s="207"/>
      <c r="H169" s="210">
        <v>1.2</v>
      </c>
      <c r="I169" s="211"/>
      <c r="J169" s="207"/>
      <c r="K169" s="207"/>
      <c r="L169" s="212"/>
      <c r="M169" s="213"/>
      <c r="N169" s="214"/>
      <c r="O169" s="214"/>
      <c r="P169" s="214"/>
      <c r="Q169" s="214"/>
      <c r="R169" s="214"/>
      <c r="S169" s="214"/>
      <c r="T169" s="215"/>
      <c r="AT169" s="216" t="s">
        <v>144</v>
      </c>
      <c r="AU169" s="216" t="s">
        <v>83</v>
      </c>
      <c r="AV169" s="11" t="s">
        <v>83</v>
      </c>
      <c r="AW169" s="11" t="s">
        <v>38</v>
      </c>
      <c r="AX169" s="11" t="s">
        <v>74</v>
      </c>
      <c r="AY169" s="216" t="s">
        <v>133</v>
      </c>
    </row>
    <row r="170" spans="2:65" s="13" customFormat="1" ht="13.5">
      <c r="B170" s="227"/>
      <c r="C170" s="228"/>
      <c r="D170" s="203" t="s">
        <v>144</v>
      </c>
      <c r="E170" s="229" t="s">
        <v>22</v>
      </c>
      <c r="F170" s="230" t="s">
        <v>147</v>
      </c>
      <c r="G170" s="228"/>
      <c r="H170" s="231">
        <v>1.2</v>
      </c>
      <c r="I170" s="232"/>
      <c r="J170" s="228"/>
      <c r="K170" s="228"/>
      <c r="L170" s="233"/>
      <c r="M170" s="234"/>
      <c r="N170" s="235"/>
      <c r="O170" s="235"/>
      <c r="P170" s="235"/>
      <c r="Q170" s="235"/>
      <c r="R170" s="235"/>
      <c r="S170" s="235"/>
      <c r="T170" s="236"/>
      <c r="AT170" s="237" t="s">
        <v>144</v>
      </c>
      <c r="AU170" s="237" t="s">
        <v>83</v>
      </c>
      <c r="AV170" s="13" t="s">
        <v>140</v>
      </c>
      <c r="AW170" s="13" t="s">
        <v>38</v>
      </c>
      <c r="AX170" s="13" t="s">
        <v>24</v>
      </c>
      <c r="AY170" s="237" t="s">
        <v>133</v>
      </c>
    </row>
    <row r="171" spans="2:65" s="1" customFormat="1" ht="16.5" customHeight="1">
      <c r="B171" s="40"/>
      <c r="C171" s="238" t="s">
        <v>262</v>
      </c>
      <c r="D171" s="238" t="s">
        <v>233</v>
      </c>
      <c r="E171" s="239" t="s">
        <v>253</v>
      </c>
      <c r="F171" s="240" t="s">
        <v>254</v>
      </c>
      <c r="G171" s="241" t="s">
        <v>236</v>
      </c>
      <c r="H171" s="242">
        <v>2.4</v>
      </c>
      <c r="I171" s="243"/>
      <c r="J171" s="244">
        <f>ROUND(I171*H171,2)</f>
        <v>0</v>
      </c>
      <c r="K171" s="240" t="s">
        <v>139</v>
      </c>
      <c r="L171" s="245"/>
      <c r="M171" s="246" t="s">
        <v>22</v>
      </c>
      <c r="N171" s="247" t="s">
        <v>45</v>
      </c>
      <c r="O171" s="41"/>
      <c r="P171" s="200">
        <f>O171*H171</f>
        <v>0</v>
      </c>
      <c r="Q171" s="200">
        <v>1</v>
      </c>
      <c r="R171" s="200">
        <f>Q171*H171</f>
        <v>2.4</v>
      </c>
      <c r="S171" s="200">
        <v>0</v>
      </c>
      <c r="T171" s="201">
        <f>S171*H171</f>
        <v>0</v>
      </c>
      <c r="AR171" s="24" t="s">
        <v>178</v>
      </c>
      <c r="AT171" s="24" t="s">
        <v>233</v>
      </c>
      <c r="AU171" s="24" t="s">
        <v>83</v>
      </c>
      <c r="AY171" s="24" t="s">
        <v>133</v>
      </c>
      <c r="BE171" s="202">
        <f>IF(N171="základní",J171,0)</f>
        <v>0</v>
      </c>
      <c r="BF171" s="202">
        <f>IF(N171="snížená",J171,0)</f>
        <v>0</v>
      </c>
      <c r="BG171" s="202">
        <f>IF(N171="zákl. přenesená",J171,0)</f>
        <v>0</v>
      </c>
      <c r="BH171" s="202">
        <f>IF(N171="sníž. přenesená",J171,0)</f>
        <v>0</v>
      </c>
      <c r="BI171" s="202">
        <f>IF(N171="nulová",J171,0)</f>
        <v>0</v>
      </c>
      <c r="BJ171" s="24" t="s">
        <v>24</v>
      </c>
      <c r="BK171" s="202">
        <f>ROUND(I171*H171,2)</f>
        <v>0</v>
      </c>
      <c r="BL171" s="24" t="s">
        <v>140</v>
      </c>
      <c r="BM171" s="24" t="s">
        <v>263</v>
      </c>
    </row>
    <row r="172" spans="2:65" s="11" customFormat="1" ht="13.5">
      <c r="B172" s="206"/>
      <c r="C172" s="207"/>
      <c r="D172" s="203" t="s">
        <v>144</v>
      </c>
      <c r="E172" s="207"/>
      <c r="F172" s="209" t="s">
        <v>264</v>
      </c>
      <c r="G172" s="207"/>
      <c r="H172" s="210">
        <v>2.4</v>
      </c>
      <c r="I172" s="211"/>
      <c r="J172" s="207"/>
      <c r="K172" s="207"/>
      <c r="L172" s="212"/>
      <c r="M172" s="213"/>
      <c r="N172" s="214"/>
      <c r="O172" s="214"/>
      <c r="P172" s="214"/>
      <c r="Q172" s="214"/>
      <c r="R172" s="214"/>
      <c r="S172" s="214"/>
      <c r="T172" s="215"/>
      <c r="AT172" s="216" t="s">
        <v>144</v>
      </c>
      <c r="AU172" s="216" t="s">
        <v>83</v>
      </c>
      <c r="AV172" s="11" t="s">
        <v>83</v>
      </c>
      <c r="AW172" s="11" t="s">
        <v>6</v>
      </c>
      <c r="AX172" s="11" t="s">
        <v>24</v>
      </c>
      <c r="AY172" s="216" t="s">
        <v>133</v>
      </c>
    </row>
    <row r="173" spans="2:65" s="1" customFormat="1" ht="16.5" customHeight="1">
      <c r="B173" s="40"/>
      <c r="C173" s="191" t="s">
        <v>265</v>
      </c>
      <c r="D173" s="191" t="s">
        <v>135</v>
      </c>
      <c r="E173" s="192" t="s">
        <v>266</v>
      </c>
      <c r="F173" s="193" t="s">
        <v>267</v>
      </c>
      <c r="G173" s="194" t="s">
        <v>138</v>
      </c>
      <c r="H173" s="195">
        <v>400.53</v>
      </c>
      <c r="I173" s="196"/>
      <c r="J173" s="197">
        <f>ROUND(I173*H173,2)</f>
        <v>0</v>
      </c>
      <c r="K173" s="193" t="s">
        <v>139</v>
      </c>
      <c r="L173" s="60"/>
      <c r="M173" s="198" t="s">
        <v>22</v>
      </c>
      <c r="N173" s="199" t="s">
        <v>45</v>
      </c>
      <c r="O173" s="41"/>
      <c r="P173" s="200">
        <f>O173*H173</f>
        <v>0</v>
      </c>
      <c r="Q173" s="200">
        <v>0</v>
      </c>
      <c r="R173" s="200">
        <f>Q173*H173</f>
        <v>0</v>
      </c>
      <c r="S173" s="200">
        <v>0</v>
      </c>
      <c r="T173" s="201">
        <f>S173*H173</f>
        <v>0</v>
      </c>
      <c r="AR173" s="24" t="s">
        <v>140</v>
      </c>
      <c r="AT173" s="24" t="s">
        <v>135</v>
      </c>
      <c r="AU173" s="24" t="s">
        <v>83</v>
      </c>
      <c r="AY173" s="24" t="s">
        <v>133</v>
      </c>
      <c r="BE173" s="202">
        <f>IF(N173="základní",J173,0)</f>
        <v>0</v>
      </c>
      <c r="BF173" s="202">
        <f>IF(N173="snížená",J173,0)</f>
        <v>0</v>
      </c>
      <c r="BG173" s="202">
        <f>IF(N173="zákl. přenesená",J173,0)</f>
        <v>0</v>
      </c>
      <c r="BH173" s="202">
        <f>IF(N173="sníž. přenesená",J173,0)</f>
        <v>0</v>
      </c>
      <c r="BI173" s="202">
        <f>IF(N173="nulová",J173,0)</f>
        <v>0</v>
      </c>
      <c r="BJ173" s="24" t="s">
        <v>24</v>
      </c>
      <c r="BK173" s="202">
        <f>ROUND(I173*H173,2)</f>
        <v>0</v>
      </c>
      <c r="BL173" s="24" t="s">
        <v>140</v>
      </c>
      <c r="BM173" s="24" t="s">
        <v>268</v>
      </c>
    </row>
    <row r="174" spans="2:65" s="1" customFormat="1" ht="162">
      <c r="B174" s="40"/>
      <c r="C174" s="62"/>
      <c r="D174" s="203" t="s">
        <v>142</v>
      </c>
      <c r="E174" s="62"/>
      <c r="F174" s="204" t="s">
        <v>269</v>
      </c>
      <c r="G174" s="62"/>
      <c r="H174" s="62"/>
      <c r="I174" s="162"/>
      <c r="J174" s="62"/>
      <c r="K174" s="62"/>
      <c r="L174" s="60"/>
      <c r="M174" s="205"/>
      <c r="N174" s="41"/>
      <c r="O174" s="41"/>
      <c r="P174" s="41"/>
      <c r="Q174" s="41"/>
      <c r="R174" s="41"/>
      <c r="S174" s="41"/>
      <c r="T174" s="77"/>
      <c r="AT174" s="24" t="s">
        <v>142</v>
      </c>
      <c r="AU174" s="24" t="s">
        <v>83</v>
      </c>
    </row>
    <row r="175" spans="2:65" s="11" customFormat="1" ht="13.5">
      <c r="B175" s="206"/>
      <c r="C175" s="207"/>
      <c r="D175" s="203" t="s">
        <v>144</v>
      </c>
      <c r="E175" s="208" t="s">
        <v>22</v>
      </c>
      <c r="F175" s="209" t="s">
        <v>270</v>
      </c>
      <c r="G175" s="207"/>
      <c r="H175" s="210">
        <v>400.53</v>
      </c>
      <c r="I175" s="211"/>
      <c r="J175" s="207"/>
      <c r="K175" s="207"/>
      <c r="L175" s="212"/>
      <c r="M175" s="213"/>
      <c r="N175" s="214"/>
      <c r="O175" s="214"/>
      <c r="P175" s="214"/>
      <c r="Q175" s="214"/>
      <c r="R175" s="214"/>
      <c r="S175" s="214"/>
      <c r="T175" s="215"/>
      <c r="AT175" s="216" t="s">
        <v>144</v>
      </c>
      <c r="AU175" s="216" t="s">
        <v>83</v>
      </c>
      <c r="AV175" s="11" t="s">
        <v>83</v>
      </c>
      <c r="AW175" s="11" t="s">
        <v>38</v>
      </c>
      <c r="AX175" s="11" t="s">
        <v>74</v>
      </c>
      <c r="AY175" s="216" t="s">
        <v>133</v>
      </c>
    </row>
    <row r="176" spans="2:65" s="12" customFormat="1" ht="13.5">
      <c r="B176" s="217"/>
      <c r="C176" s="218"/>
      <c r="D176" s="203" t="s">
        <v>144</v>
      </c>
      <c r="E176" s="219" t="s">
        <v>22</v>
      </c>
      <c r="F176" s="220" t="s">
        <v>158</v>
      </c>
      <c r="G176" s="218"/>
      <c r="H176" s="219" t="s">
        <v>22</v>
      </c>
      <c r="I176" s="221"/>
      <c r="J176" s="218"/>
      <c r="K176" s="218"/>
      <c r="L176" s="222"/>
      <c r="M176" s="223"/>
      <c r="N176" s="224"/>
      <c r="O176" s="224"/>
      <c r="P176" s="224"/>
      <c r="Q176" s="224"/>
      <c r="R176" s="224"/>
      <c r="S176" s="224"/>
      <c r="T176" s="225"/>
      <c r="AT176" s="226" t="s">
        <v>144</v>
      </c>
      <c r="AU176" s="226" t="s">
        <v>83</v>
      </c>
      <c r="AV176" s="12" t="s">
        <v>24</v>
      </c>
      <c r="AW176" s="12" t="s">
        <v>38</v>
      </c>
      <c r="AX176" s="12" t="s">
        <v>74</v>
      </c>
      <c r="AY176" s="226" t="s">
        <v>133</v>
      </c>
    </row>
    <row r="177" spans="2:65" s="13" customFormat="1" ht="13.5">
      <c r="B177" s="227"/>
      <c r="C177" s="228"/>
      <c r="D177" s="203" t="s">
        <v>144</v>
      </c>
      <c r="E177" s="229" t="s">
        <v>22</v>
      </c>
      <c r="F177" s="230" t="s">
        <v>147</v>
      </c>
      <c r="G177" s="228"/>
      <c r="H177" s="231">
        <v>400.53</v>
      </c>
      <c r="I177" s="232"/>
      <c r="J177" s="228"/>
      <c r="K177" s="228"/>
      <c r="L177" s="233"/>
      <c r="M177" s="234"/>
      <c r="N177" s="235"/>
      <c r="O177" s="235"/>
      <c r="P177" s="235"/>
      <c r="Q177" s="235"/>
      <c r="R177" s="235"/>
      <c r="S177" s="235"/>
      <c r="T177" s="236"/>
      <c r="AT177" s="237" t="s">
        <v>144</v>
      </c>
      <c r="AU177" s="237" t="s">
        <v>83</v>
      </c>
      <c r="AV177" s="13" t="s">
        <v>140</v>
      </c>
      <c r="AW177" s="13" t="s">
        <v>38</v>
      </c>
      <c r="AX177" s="13" t="s">
        <v>24</v>
      </c>
      <c r="AY177" s="237" t="s">
        <v>133</v>
      </c>
    </row>
    <row r="178" spans="2:65" s="1" customFormat="1" ht="16.5" customHeight="1">
      <c r="B178" s="40"/>
      <c r="C178" s="191" t="s">
        <v>271</v>
      </c>
      <c r="D178" s="191" t="s">
        <v>135</v>
      </c>
      <c r="E178" s="192" t="s">
        <v>272</v>
      </c>
      <c r="F178" s="193" t="s">
        <v>273</v>
      </c>
      <c r="G178" s="194" t="s">
        <v>138</v>
      </c>
      <c r="H178" s="195">
        <v>100</v>
      </c>
      <c r="I178" s="196"/>
      <c r="J178" s="197">
        <f>ROUND(I178*H178,2)</f>
        <v>0</v>
      </c>
      <c r="K178" s="193" t="s">
        <v>139</v>
      </c>
      <c r="L178" s="60"/>
      <c r="M178" s="198" t="s">
        <v>22</v>
      </c>
      <c r="N178" s="199" t="s">
        <v>45</v>
      </c>
      <c r="O178" s="41"/>
      <c r="P178" s="200">
        <f>O178*H178</f>
        <v>0</v>
      </c>
      <c r="Q178" s="200">
        <v>0</v>
      </c>
      <c r="R178" s="200">
        <f>Q178*H178</f>
        <v>0</v>
      </c>
      <c r="S178" s="200">
        <v>0</v>
      </c>
      <c r="T178" s="201">
        <f>S178*H178</f>
        <v>0</v>
      </c>
      <c r="AR178" s="24" t="s">
        <v>140</v>
      </c>
      <c r="AT178" s="24" t="s">
        <v>135</v>
      </c>
      <c r="AU178" s="24" t="s">
        <v>83</v>
      </c>
      <c r="AY178" s="24" t="s">
        <v>133</v>
      </c>
      <c r="BE178" s="202">
        <f>IF(N178="základní",J178,0)</f>
        <v>0</v>
      </c>
      <c r="BF178" s="202">
        <f>IF(N178="snížená",J178,0)</f>
        <v>0</v>
      </c>
      <c r="BG178" s="202">
        <f>IF(N178="zákl. přenesená",J178,0)</f>
        <v>0</v>
      </c>
      <c r="BH178" s="202">
        <f>IF(N178="sníž. přenesená",J178,0)</f>
        <v>0</v>
      </c>
      <c r="BI178" s="202">
        <f>IF(N178="nulová",J178,0)</f>
        <v>0</v>
      </c>
      <c r="BJ178" s="24" t="s">
        <v>24</v>
      </c>
      <c r="BK178" s="202">
        <f>ROUND(I178*H178,2)</f>
        <v>0</v>
      </c>
      <c r="BL178" s="24" t="s">
        <v>140</v>
      </c>
      <c r="BM178" s="24" t="s">
        <v>274</v>
      </c>
    </row>
    <row r="179" spans="2:65" s="1" customFormat="1" ht="121.5">
      <c r="B179" s="40"/>
      <c r="C179" s="62"/>
      <c r="D179" s="203" t="s">
        <v>142</v>
      </c>
      <c r="E179" s="62"/>
      <c r="F179" s="204" t="s">
        <v>275</v>
      </c>
      <c r="G179" s="62"/>
      <c r="H179" s="62"/>
      <c r="I179" s="162"/>
      <c r="J179" s="62"/>
      <c r="K179" s="62"/>
      <c r="L179" s="60"/>
      <c r="M179" s="205"/>
      <c r="N179" s="41"/>
      <c r="O179" s="41"/>
      <c r="P179" s="41"/>
      <c r="Q179" s="41"/>
      <c r="R179" s="41"/>
      <c r="S179" s="41"/>
      <c r="T179" s="77"/>
      <c r="AT179" s="24" t="s">
        <v>142</v>
      </c>
      <c r="AU179" s="24" t="s">
        <v>83</v>
      </c>
    </row>
    <row r="180" spans="2:65" s="11" customFormat="1" ht="13.5">
      <c r="B180" s="206"/>
      <c r="C180" s="207"/>
      <c r="D180" s="203" t="s">
        <v>144</v>
      </c>
      <c r="E180" s="208" t="s">
        <v>22</v>
      </c>
      <c r="F180" s="209" t="s">
        <v>29</v>
      </c>
      <c r="G180" s="207"/>
      <c r="H180" s="210">
        <v>100</v>
      </c>
      <c r="I180" s="211"/>
      <c r="J180" s="207"/>
      <c r="K180" s="207"/>
      <c r="L180" s="212"/>
      <c r="M180" s="213"/>
      <c r="N180" s="214"/>
      <c r="O180" s="214"/>
      <c r="P180" s="214"/>
      <c r="Q180" s="214"/>
      <c r="R180" s="214"/>
      <c r="S180" s="214"/>
      <c r="T180" s="215"/>
      <c r="AT180" s="216" t="s">
        <v>144</v>
      </c>
      <c r="AU180" s="216" t="s">
        <v>83</v>
      </c>
      <c r="AV180" s="11" t="s">
        <v>83</v>
      </c>
      <c r="AW180" s="11" t="s">
        <v>38</v>
      </c>
      <c r="AX180" s="11" t="s">
        <v>74</v>
      </c>
      <c r="AY180" s="216" t="s">
        <v>133</v>
      </c>
    </row>
    <row r="181" spans="2:65" s="12" customFormat="1" ht="13.5">
      <c r="B181" s="217"/>
      <c r="C181" s="218"/>
      <c r="D181" s="203" t="s">
        <v>144</v>
      </c>
      <c r="E181" s="219" t="s">
        <v>22</v>
      </c>
      <c r="F181" s="220" t="s">
        <v>158</v>
      </c>
      <c r="G181" s="218"/>
      <c r="H181" s="219" t="s">
        <v>22</v>
      </c>
      <c r="I181" s="221"/>
      <c r="J181" s="218"/>
      <c r="K181" s="218"/>
      <c r="L181" s="222"/>
      <c r="M181" s="223"/>
      <c r="N181" s="224"/>
      <c r="O181" s="224"/>
      <c r="P181" s="224"/>
      <c r="Q181" s="224"/>
      <c r="R181" s="224"/>
      <c r="S181" s="224"/>
      <c r="T181" s="225"/>
      <c r="AT181" s="226" t="s">
        <v>144</v>
      </c>
      <c r="AU181" s="226" t="s">
        <v>83</v>
      </c>
      <c r="AV181" s="12" t="s">
        <v>24</v>
      </c>
      <c r="AW181" s="12" t="s">
        <v>38</v>
      </c>
      <c r="AX181" s="12" t="s">
        <v>74</v>
      </c>
      <c r="AY181" s="226" t="s">
        <v>133</v>
      </c>
    </row>
    <row r="182" spans="2:65" s="13" customFormat="1" ht="13.5">
      <c r="B182" s="227"/>
      <c r="C182" s="228"/>
      <c r="D182" s="203" t="s">
        <v>144</v>
      </c>
      <c r="E182" s="229" t="s">
        <v>22</v>
      </c>
      <c r="F182" s="230" t="s">
        <v>147</v>
      </c>
      <c r="G182" s="228"/>
      <c r="H182" s="231">
        <v>100</v>
      </c>
      <c r="I182" s="232"/>
      <c r="J182" s="228"/>
      <c r="K182" s="228"/>
      <c r="L182" s="233"/>
      <c r="M182" s="234"/>
      <c r="N182" s="235"/>
      <c r="O182" s="235"/>
      <c r="P182" s="235"/>
      <c r="Q182" s="235"/>
      <c r="R182" s="235"/>
      <c r="S182" s="235"/>
      <c r="T182" s="236"/>
      <c r="AT182" s="237" t="s">
        <v>144</v>
      </c>
      <c r="AU182" s="237" t="s">
        <v>83</v>
      </c>
      <c r="AV182" s="13" t="s">
        <v>140</v>
      </c>
      <c r="AW182" s="13" t="s">
        <v>38</v>
      </c>
      <c r="AX182" s="13" t="s">
        <v>24</v>
      </c>
      <c r="AY182" s="237" t="s">
        <v>133</v>
      </c>
    </row>
    <row r="183" spans="2:65" s="10" customFormat="1" ht="29.85" customHeight="1">
      <c r="B183" s="175"/>
      <c r="C183" s="176"/>
      <c r="D183" s="177" t="s">
        <v>73</v>
      </c>
      <c r="E183" s="189" t="s">
        <v>140</v>
      </c>
      <c r="F183" s="189" t="s">
        <v>276</v>
      </c>
      <c r="G183" s="176"/>
      <c r="H183" s="176"/>
      <c r="I183" s="179"/>
      <c r="J183" s="190">
        <f>BK183</f>
        <v>0</v>
      </c>
      <c r="K183" s="176"/>
      <c r="L183" s="181"/>
      <c r="M183" s="182"/>
      <c r="N183" s="183"/>
      <c r="O183" s="183"/>
      <c r="P183" s="184">
        <f>SUM(P184:P189)</f>
        <v>0</v>
      </c>
      <c r="Q183" s="183"/>
      <c r="R183" s="184">
        <f>SUM(R184:R189)</f>
        <v>359.05680000000001</v>
      </c>
      <c r="S183" s="183"/>
      <c r="T183" s="185">
        <f>SUM(T184:T189)</f>
        <v>0</v>
      </c>
      <c r="AR183" s="186" t="s">
        <v>24</v>
      </c>
      <c r="AT183" s="187" t="s">
        <v>73</v>
      </c>
      <c r="AU183" s="187" t="s">
        <v>24</v>
      </c>
      <c r="AY183" s="186" t="s">
        <v>133</v>
      </c>
      <c r="BK183" s="188">
        <f>SUM(BK184:BK189)</f>
        <v>0</v>
      </c>
    </row>
    <row r="184" spans="2:65" s="1" customFormat="1" ht="16.5" customHeight="1">
      <c r="B184" s="40"/>
      <c r="C184" s="191" t="s">
        <v>277</v>
      </c>
      <c r="D184" s="191" t="s">
        <v>135</v>
      </c>
      <c r="E184" s="192" t="s">
        <v>278</v>
      </c>
      <c r="F184" s="193" t="s">
        <v>279</v>
      </c>
      <c r="G184" s="194" t="s">
        <v>189</v>
      </c>
      <c r="H184" s="195">
        <v>0.28000000000000003</v>
      </c>
      <c r="I184" s="196"/>
      <c r="J184" s="197">
        <f>ROUND(I184*H184,2)</f>
        <v>0</v>
      </c>
      <c r="K184" s="193" t="s">
        <v>139</v>
      </c>
      <c r="L184" s="60"/>
      <c r="M184" s="198" t="s">
        <v>22</v>
      </c>
      <c r="N184" s="199" t="s">
        <v>45</v>
      </c>
      <c r="O184" s="41"/>
      <c r="P184" s="200">
        <f>O184*H184</f>
        <v>0</v>
      </c>
      <c r="Q184" s="200">
        <v>0</v>
      </c>
      <c r="R184" s="200">
        <f>Q184*H184</f>
        <v>0</v>
      </c>
      <c r="S184" s="200">
        <v>0</v>
      </c>
      <c r="T184" s="201">
        <f>S184*H184</f>
        <v>0</v>
      </c>
      <c r="AR184" s="24" t="s">
        <v>140</v>
      </c>
      <c r="AT184" s="24" t="s">
        <v>135</v>
      </c>
      <c r="AU184" s="24" t="s">
        <v>83</v>
      </c>
      <c r="AY184" s="24" t="s">
        <v>133</v>
      </c>
      <c r="BE184" s="202">
        <f>IF(N184="základní",J184,0)</f>
        <v>0</v>
      </c>
      <c r="BF184" s="202">
        <f>IF(N184="snížená",J184,0)</f>
        <v>0</v>
      </c>
      <c r="BG184" s="202">
        <f>IF(N184="zákl. přenesená",J184,0)</f>
        <v>0</v>
      </c>
      <c r="BH184" s="202">
        <f>IF(N184="sníž. přenesená",J184,0)</f>
        <v>0</v>
      </c>
      <c r="BI184" s="202">
        <f>IF(N184="nulová",J184,0)</f>
        <v>0</v>
      </c>
      <c r="BJ184" s="24" t="s">
        <v>24</v>
      </c>
      <c r="BK184" s="202">
        <f>ROUND(I184*H184,2)</f>
        <v>0</v>
      </c>
      <c r="BL184" s="24" t="s">
        <v>140</v>
      </c>
      <c r="BM184" s="24" t="s">
        <v>280</v>
      </c>
    </row>
    <row r="185" spans="2:65" s="11" customFormat="1" ht="13.5">
      <c r="B185" s="206"/>
      <c r="C185" s="207"/>
      <c r="D185" s="203" t="s">
        <v>144</v>
      </c>
      <c r="E185" s="208" t="s">
        <v>22</v>
      </c>
      <c r="F185" s="209" t="s">
        <v>281</v>
      </c>
      <c r="G185" s="207"/>
      <c r="H185" s="210">
        <v>0.28000000000000003</v>
      </c>
      <c r="I185" s="211"/>
      <c r="J185" s="207"/>
      <c r="K185" s="207"/>
      <c r="L185" s="212"/>
      <c r="M185" s="213"/>
      <c r="N185" s="214"/>
      <c r="O185" s="214"/>
      <c r="P185" s="214"/>
      <c r="Q185" s="214"/>
      <c r="R185" s="214"/>
      <c r="S185" s="214"/>
      <c r="T185" s="215"/>
      <c r="AT185" s="216" t="s">
        <v>144</v>
      </c>
      <c r="AU185" s="216" t="s">
        <v>83</v>
      </c>
      <c r="AV185" s="11" t="s">
        <v>83</v>
      </c>
      <c r="AW185" s="11" t="s">
        <v>38</v>
      </c>
      <c r="AX185" s="11" t="s">
        <v>74</v>
      </c>
      <c r="AY185" s="216" t="s">
        <v>133</v>
      </c>
    </row>
    <row r="186" spans="2:65" s="13" customFormat="1" ht="13.5">
      <c r="B186" s="227"/>
      <c r="C186" s="228"/>
      <c r="D186" s="203" t="s">
        <v>144</v>
      </c>
      <c r="E186" s="229" t="s">
        <v>22</v>
      </c>
      <c r="F186" s="230" t="s">
        <v>147</v>
      </c>
      <c r="G186" s="228"/>
      <c r="H186" s="231">
        <v>0.28000000000000003</v>
      </c>
      <c r="I186" s="232"/>
      <c r="J186" s="228"/>
      <c r="K186" s="228"/>
      <c r="L186" s="233"/>
      <c r="M186" s="234"/>
      <c r="N186" s="235"/>
      <c r="O186" s="235"/>
      <c r="P186" s="235"/>
      <c r="Q186" s="235"/>
      <c r="R186" s="235"/>
      <c r="S186" s="235"/>
      <c r="T186" s="236"/>
      <c r="AT186" s="237" t="s">
        <v>144</v>
      </c>
      <c r="AU186" s="237" t="s">
        <v>83</v>
      </c>
      <c r="AV186" s="13" t="s">
        <v>140</v>
      </c>
      <c r="AW186" s="13" t="s">
        <v>38</v>
      </c>
      <c r="AX186" s="13" t="s">
        <v>24</v>
      </c>
      <c r="AY186" s="237" t="s">
        <v>133</v>
      </c>
    </row>
    <row r="187" spans="2:65" s="1" customFormat="1" ht="16.5" customHeight="1">
      <c r="B187" s="40"/>
      <c r="C187" s="191" t="s">
        <v>282</v>
      </c>
      <c r="D187" s="191" t="s">
        <v>135</v>
      </c>
      <c r="E187" s="192" t="s">
        <v>283</v>
      </c>
      <c r="F187" s="193" t="s">
        <v>284</v>
      </c>
      <c r="G187" s="194" t="s">
        <v>189</v>
      </c>
      <c r="H187" s="195">
        <v>147.76</v>
      </c>
      <c r="I187" s="196"/>
      <c r="J187" s="197">
        <f>ROUND(I187*H187,2)</f>
        <v>0</v>
      </c>
      <c r="K187" s="193" t="s">
        <v>139</v>
      </c>
      <c r="L187" s="60"/>
      <c r="M187" s="198" t="s">
        <v>22</v>
      </c>
      <c r="N187" s="199" t="s">
        <v>45</v>
      </c>
      <c r="O187" s="41"/>
      <c r="P187" s="200">
        <f>O187*H187</f>
        <v>0</v>
      </c>
      <c r="Q187" s="200">
        <v>2.4300000000000002</v>
      </c>
      <c r="R187" s="200">
        <f>Q187*H187</f>
        <v>359.05680000000001</v>
      </c>
      <c r="S187" s="200">
        <v>0</v>
      </c>
      <c r="T187" s="201">
        <f>S187*H187</f>
        <v>0</v>
      </c>
      <c r="AR187" s="24" t="s">
        <v>140</v>
      </c>
      <c r="AT187" s="24" t="s">
        <v>135</v>
      </c>
      <c r="AU187" s="24" t="s">
        <v>83</v>
      </c>
      <c r="AY187" s="24" t="s">
        <v>133</v>
      </c>
      <c r="BE187" s="202">
        <f>IF(N187="základní",J187,0)</f>
        <v>0</v>
      </c>
      <c r="BF187" s="202">
        <f>IF(N187="snížená",J187,0)</f>
        <v>0</v>
      </c>
      <c r="BG187" s="202">
        <f>IF(N187="zákl. přenesená",J187,0)</f>
        <v>0</v>
      </c>
      <c r="BH187" s="202">
        <f>IF(N187="sníž. přenesená",J187,0)</f>
        <v>0</v>
      </c>
      <c r="BI187" s="202">
        <f>IF(N187="nulová",J187,0)</f>
        <v>0</v>
      </c>
      <c r="BJ187" s="24" t="s">
        <v>24</v>
      </c>
      <c r="BK187" s="202">
        <f>ROUND(I187*H187,2)</f>
        <v>0</v>
      </c>
      <c r="BL187" s="24" t="s">
        <v>140</v>
      </c>
      <c r="BM187" s="24" t="s">
        <v>285</v>
      </c>
    </row>
    <row r="188" spans="2:65" s="11" customFormat="1" ht="13.5">
      <c r="B188" s="206"/>
      <c r="C188" s="207"/>
      <c r="D188" s="203" t="s">
        <v>144</v>
      </c>
      <c r="E188" s="208" t="s">
        <v>22</v>
      </c>
      <c r="F188" s="209" t="s">
        <v>286</v>
      </c>
      <c r="G188" s="207"/>
      <c r="H188" s="210">
        <v>147.76</v>
      </c>
      <c r="I188" s="211"/>
      <c r="J188" s="207"/>
      <c r="K188" s="207"/>
      <c r="L188" s="212"/>
      <c r="M188" s="213"/>
      <c r="N188" s="214"/>
      <c r="O188" s="214"/>
      <c r="P188" s="214"/>
      <c r="Q188" s="214"/>
      <c r="R188" s="214"/>
      <c r="S188" s="214"/>
      <c r="T188" s="215"/>
      <c r="AT188" s="216" t="s">
        <v>144</v>
      </c>
      <c r="AU188" s="216" t="s">
        <v>83</v>
      </c>
      <c r="AV188" s="11" t="s">
        <v>83</v>
      </c>
      <c r="AW188" s="11" t="s">
        <v>38</v>
      </c>
      <c r="AX188" s="11" t="s">
        <v>74</v>
      </c>
      <c r="AY188" s="216" t="s">
        <v>133</v>
      </c>
    </row>
    <row r="189" spans="2:65" s="13" customFormat="1" ht="13.5">
      <c r="B189" s="227"/>
      <c r="C189" s="228"/>
      <c r="D189" s="203" t="s">
        <v>144</v>
      </c>
      <c r="E189" s="229" t="s">
        <v>22</v>
      </c>
      <c r="F189" s="230" t="s">
        <v>147</v>
      </c>
      <c r="G189" s="228"/>
      <c r="H189" s="231">
        <v>147.76</v>
      </c>
      <c r="I189" s="232"/>
      <c r="J189" s="228"/>
      <c r="K189" s="228"/>
      <c r="L189" s="233"/>
      <c r="M189" s="234"/>
      <c r="N189" s="235"/>
      <c r="O189" s="235"/>
      <c r="P189" s="235"/>
      <c r="Q189" s="235"/>
      <c r="R189" s="235"/>
      <c r="S189" s="235"/>
      <c r="T189" s="236"/>
      <c r="AT189" s="237" t="s">
        <v>144</v>
      </c>
      <c r="AU189" s="237" t="s">
        <v>83</v>
      </c>
      <c r="AV189" s="13" t="s">
        <v>140</v>
      </c>
      <c r="AW189" s="13" t="s">
        <v>38</v>
      </c>
      <c r="AX189" s="13" t="s">
        <v>24</v>
      </c>
      <c r="AY189" s="237" t="s">
        <v>133</v>
      </c>
    </row>
    <row r="190" spans="2:65" s="10" customFormat="1" ht="29.85" customHeight="1">
      <c r="B190" s="175"/>
      <c r="C190" s="176"/>
      <c r="D190" s="177" t="s">
        <v>73</v>
      </c>
      <c r="E190" s="189" t="s">
        <v>162</v>
      </c>
      <c r="F190" s="189" t="s">
        <v>287</v>
      </c>
      <c r="G190" s="176"/>
      <c r="H190" s="176"/>
      <c r="I190" s="179"/>
      <c r="J190" s="190">
        <f>BK190</f>
        <v>0</v>
      </c>
      <c r="K190" s="176"/>
      <c r="L190" s="181"/>
      <c r="M190" s="182"/>
      <c r="N190" s="183"/>
      <c r="O190" s="183"/>
      <c r="P190" s="184">
        <f>SUM(P191:P241)</f>
        <v>0</v>
      </c>
      <c r="Q190" s="183"/>
      <c r="R190" s="184">
        <f>SUM(R191:R241)</f>
        <v>1.1599406000000001</v>
      </c>
      <c r="S190" s="183"/>
      <c r="T190" s="185">
        <f>SUM(T191:T241)</f>
        <v>0</v>
      </c>
      <c r="AR190" s="186" t="s">
        <v>24</v>
      </c>
      <c r="AT190" s="187" t="s">
        <v>73</v>
      </c>
      <c r="AU190" s="187" t="s">
        <v>24</v>
      </c>
      <c r="AY190" s="186" t="s">
        <v>133</v>
      </c>
      <c r="BK190" s="188">
        <f>SUM(BK191:BK241)</f>
        <v>0</v>
      </c>
    </row>
    <row r="191" spans="2:65" s="1" customFormat="1" ht="16.5" customHeight="1">
      <c r="B191" s="40"/>
      <c r="C191" s="191" t="s">
        <v>288</v>
      </c>
      <c r="D191" s="191" t="s">
        <v>135</v>
      </c>
      <c r="E191" s="192" t="s">
        <v>289</v>
      </c>
      <c r="F191" s="193" t="s">
        <v>290</v>
      </c>
      <c r="G191" s="194" t="s">
        <v>138</v>
      </c>
      <c r="H191" s="195">
        <v>422.17</v>
      </c>
      <c r="I191" s="196"/>
      <c r="J191" s="197">
        <f>ROUND(I191*H191,2)</f>
        <v>0</v>
      </c>
      <c r="K191" s="193" t="s">
        <v>22</v>
      </c>
      <c r="L191" s="60"/>
      <c r="M191" s="198" t="s">
        <v>22</v>
      </c>
      <c r="N191" s="199" t="s">
        <v>45</v>
      </c>
      <c r="O191" s="41"/>
      <c r="P191" s="200">
        <f>O191*H191</f>
        <v>0</v>
      </c>
      <c r="Q191" s="200">
        <v>0</v>
      </c>
      <c r="R191" s="200">
        <f>Q191*H191</f>
        <v>0</v>
      </c>
      <c r="S191" s="200">
        <v>0</v>
      </c>
      <c r="T191" s="201">
        <f>S191*H191</f>
        <v>0</v>
      </c>
      <c r="AR191" s="24" t="s">
        <v>140</v>
      </c>
      <c r="AT191" s="24" t="s">
        <v>135</v>
      </c>
      <c r="AU191" s="24" t="s">
        <v>83</v>
      </c>
      <c r="AY191" s="24" t="s">
        <v>133</v>
      </c>
      <c r="BE191" s="202">
        <f>IF(N191="základní",J191,0)</f>
        <v>0</v>
      </c>
      <c r="BF191" s="202">
        <f>IF(N191="snížená",J191,0)</f>
        <v>0</v>
      </c>
      <c r="BG191" s="202">
        <f>IF(N191="zákl. přenesená",J191,0)</f>
        <v>0</v>
      </c>
      <c r="BH191" s="202">
        <f>IF(N191="sníž. přenesená",J191,0)</f>
        <v>0</v>
      </c>
      <c r="BI191" s="202">
        <f>IF(N191="nulová",J191,0)</f>
        <v>0</v>
      </c>
      <c r="BJ191" s="24" t="s">
        <v>24</v>
      </c>
      <c r="BK191" s="202">
        <f>ROUND(I191*H191,2)</f>
        <v>0</v>
      </c>
      <c r="BL191" s="24" t="s">
        <v>140</v>
      </c>
      <c r="BM191" s="24" t="s">
        <v>291</v>
      </c>
    </row>
    <row r="192" spans="2:65" s="11" customFormat="1" ht="13.5">
      <c r="B192" s="206"/>
      <c r="C192" s="207"/>
      <c r="D192" s="203" t="s">
        <v>144</v>
      </c>
      <c r="E192" s="208" t="s">
        <v>22</v>
      </c>
      <c r="F192" s="209" t="s">
        <v>292</v>
      </c>
      <c r="G192" s="207"/>
      <c r="H192" s="210">
        <v>380.08</v>
      </c>
      <c r="I192" s="211"/>
      <c r="J192" s="207"/>
      <c r="K192" s="207"/>
      <c r="L192" s="212"/>
      <c r="M192" s="213"/>
      <c r="N192" s="214"/>
      <c r="O192" s="214"/>
      <c r="P192" s="214"/>
      <c r="Q192" s="214"/>
      <c r="R192" s="214"/>
      <c r="S192" s="214"/>
      <c r="T192" s="215"/>
      <c r="AT192" s="216" t="s">
        <v>144</v>
      </c>
      <c r="AU192" s="216" t="s">
        <v>83</v>
      </c>
      <c r="AV192" s="11" t="s">
        <v>83</v>
      </c>
      <c r="AW192" s="11" t="s">
        <v>38</v>
      </c>
      <c r="AX192" s="11" t="s">
        <v>74</v>
      </c>
      <c r="AY192" s="216" t="s">
        <v>133</v>
      </c>
    </row>
    <row r="193" spans="2:65" s="11" customFormat="1" ht="13.5">
      <c r="B193" s="206"/>
      <c r="C193" s="207"/>
      <c r="D193" s="203" t="s">
        <v>144</v>
      </c>
      <c r="E193" s="208" t="s">
        <v>22</v>
      </c>
      <c r="F193" s="209" t="s">
        <v>293</v>
      </c>
      <c r="G193" s="207"/>
      <c r="H193" s="210">
        <v>42.09</v>
      </c>
      <c r="I193" s="211"/>
      <c r="J193" s="207"/>
      <c r="K193" s="207"/>
      <c r="L193" s="212"/>
      <c r="M193" s="213"/>
      <c r="N193" s="214"/>
      <c r="O193" s="214"/>
      <c r="P193" s="214"/>
      <c r="Q193" s="214"/>
      <c r="R193" s="214"/>
      <c r="S193" s="214"/>
      <c r="T193" s="215"/>
      <c r="AT193" s="216" t="s">
        <v>144</v>
      </c>
      <c r="AU193" s="216" t="s">
        <v>83</v>
      </c>
      <c r="AV193" s="11" t="s">
        <v>83</v>
      </c>
      <c r="AW193" s="11" t="s">
        <v>38</v>
      </c>
      <c r="AX193" s="11" t="s">
        <v>74</v>
      </c>
      <c r="AY193" s="216" t="s">
        <v>133</v>
      </c>
    </row>
    <row r="194" spans="2:65" s="12" customFormat="1" ht="13.5">
      <c r="B194" s="217"/>
      <c r="C194" s="218"/>
      <c r="D194" s="203" t="s">
        <v>144</v>
      </c>
      <c r="E194" s="219" t="s">
        <v>22</v>
      </c>
      <c r="F194" s="220" t="s">
        <v>294</v>
      </c>
      <c r="G194" s="218"/>
      <c r="H194" s="219" t="s">
        <v>22</v>
      </c>
      <c r="I194" s="221"/>
      <c r="J194" s="218"/>
      <c r="K194" s="218"/>
      <c r="L194" s="222"/>
      <c r="M194" s="223"/>
      <c r="N194" s="224"/>
      <c r="O194" s="224"/>
      <c r="P194" s="224"/>
      <c r="Q194" s="224"/>
      <c r="R194" s="224"/>
      <c r="S194" s="224"/>
      <c r="T194" s="225"/>
      <c r="AT194" s="226" t="s">
        <v>144</v>
      </c>
      <c r="AU194" s="226" t="s">
        <v>83</v>
      </c>
      <c r="AV194" s="12" t="s">
        <v>24</v>
      </c>
      <c r="AW194" s="12" t="s">
        <v>38</v>
      </c>
      <c r="AX194" s="12" t="s">
        <v>74</v>
      </c>
      <c r="AY194" s="226" t="s">
        <v>133</v>
      </c>
    </row>
    <row r="195" spans="2:65" s="12" customFormat="1" ht="13.5">
      <c r="B195" s="217"/>
      <c r="C195" s="218"/>
      <c r="D195" s="203" t="s">
        <v>144</v>
      </c>
      <c r="E195" s="219" t="s">
        <v>22</v>
      </c>
      <c r="F195" s="220" t="s">
        <v>295</v>
      </c>
      <c r="G195" s="218"/>
      <c r="H195" s="219" t="s">
        <v>22</v>
      </c>
      <c r="I195" s="221"/>
      <c r="J195" s="218"/>
      <c r="K195" s="218"/>
      <c r="L195" s="222"/>
      <c r="M195" s="223"/>
      <c r="N195" s="224"/>
      <c r="O195" s="224"/>
      <c r="P195" s="224"/>
      <c r="Q195" s="224"/>
      <c r="R195" s="224"/>
      <c r="S195" s="224"/>
      <c r="T195" s="225"/>
      <c r="AT195" s="226" t="s">
        <v>144</v>
      </c>
      <c r="AU195" s="226" t="s">
        <v>83</v>
      </c>
      <c r="AV195" s="12" t="s">
        <v>24</v>
      </c>
      <c r="AW195" s="12" t="s">
        <v>38</v>
      </c>
      <c r="AX195" s="12" t="s">
        <v>74</v>
      </c>
      <c r="AY195" s="226" t="s">
        <v>133</v>
      </c>
    </row>
    <row r="196" spans="2:65" s="13" customFormat="1" ht="13.5">
      <c r="B196" s="227"/>
      <c r="C196" s="228"/>
      <c r="D196" s="203" t="s">
        <v>144</v>
      </c>
      <c r="E196" s="229" t="s">
        <v>22</v>
      </c>
      <c r="F196" s="230" t="s">
        <v>147</v>
      </c>
      <c r="G196" s="228"/>
      <c r="H196" s="231">
        <v>422.17</v>
      </c>
      <c r="I196" s="232"/>
      <c r="J196" s="228"/>
      <c r="K196" s="228"/>
      <c r="L196" s="233"/>
      <c r="M196" s="234"/>
      <c r="N196" s="235"/>
      <c r="O196" s="235"/>
      <c r="P196" s="235"/>
      <c r="Q196" s="235"/>
      <c r="R196" s="235"/>
      <c r="S196" s="235"/>
      <c r="T196" s="236"/>
      <c r="AT196" s="237" t="s">
        <v>144</v>
      </c>
      <c r="AU196" s="237" t="s">
        <v>83</v>
      </c>
      <c r="AV196" s="13" t="s">
        <v>140</v>
      </c>
      <c r="AW196" s="13" t="s">
        <v>38</v>
      </c>
      <c r="AX196" s="13" t="s">
        <v>24</v>
      </c>
      <c r="AY196" s="237" t="s">
        <v>133</v>
      </c>
    </row>
    <row r="197" spans="2:65" s="1" customFormat="1" ht="16.5" customHeight="1">
      <c r="B197" s="40"/>
      <c r="C197" s="191" t="s">
        <v>296</v>
      </c>
      <c r="D197" s="191" t="s">
        <v>135</v>
      </c>
      <c r="E197" s="192" t="s">
        <v>297</v>
      </c>
      <c r="F197" s="193" t="s">
        <v>298</v>
      </c>
      <c r="G197" s="194" t="s">
        <v>138</v>
      </c>
      <c r="H197" s="195">
        <v>422.17</v>
      </c>
      <c r="I197" s="196"/>
      <c r="J197" s="197">
        <f>ROUND(I197*H197,2)</f>
        <v>0</v>
      </c>
      <c r="K197" s="193" t="s">
        <v>22</v>
      </c>
      <c r="L197" s="60"/>
      <c r="M197" s="198" t="s">
        <v>22</v>
      </c>
      <c r="N197" s="199" t="s">
        <v>45</v>
      </c>
      <c r="O197" s="41"/>
      <c r="P197" s="200">
        <f>O197*H197</f>
        <v>0</v>
      </c>
      <c r="Q197" s="200">
        <v>0</v>
      </c>
      <c r="R197" s="200">
        <f>Q197*H197</f>
        <v>0</v>
      </c>
      <c r="S197" s="200">
        <v>0</v>
      </c>
      <c r="T197" s="201">
        <f>S197*H197</f>
        <v>0</v>
      </c>
      <c r="AR197" s="24" t="s">
        <v>140</v>
      </c>
      <c r="AT197" s="24" t="s">
        <v>135</v>
      </c>
      <c r="AU197" s="24" t="s">
        <v>83</v>
      </c>
      <c r="AY197" s="24" t="s">
        <v>133</v>
      </c>
      <c r="BE197" s="202">
        <f>IF(N197="základní",J197,0)</f>
        <v>0</v>
      </c>
      <c r="BF197" s="202">
        <f>IF(N197="snížená",J197,0)</f>
        <v>0</v>
      </c>
      <c r="BG197" s="202">
        <f>IF(N197="zákl. přenesená",J197,0)</f>
        <v>0</v>
      </c>
      <c r="BH197" s="202">
        <f>IF(N197="sníž. přenesená",J197,0)</f>
        <v>0</v>
      </c>
      <c r="BI197" s="202">
        <f>IF(N197="nulová",J197,0)</f>
        <v>0</v>
      </c>
      <c r="BJ197" s="24" t="s">
        <v>24</v>
      </c>
      <c r="BK197" s="202">
        <f>ROUND(I197*H197,2)</f>
        <v>0</v>
      </c>
      <c r="BL197" s="24" t="s">
        <v>140</v>
      </c>
      <c r="BM197" s="24" t="s">
        <v>299</v>
      </c>
    </row>
    <row r="198" spans="2:65" s="11" customFormat="1" ht="13.5">
      <c r="B198" s="206"/>
      <c r="C198" s="207"/>
      <c r="D198" s="203" t="s">
        <v>144</v>
      </c>
      <c r="E198" s="208" t="s">
        <v>22</v>
      </c>
      <c r="F198" s="209" t="s">
        <v>300</v>
      </c>
      <c r="G198" s="207"/>
      <c r="H198" s="210">
        <v>422.17</v>
      </c>
      <c r="I198" s="211"/>
      <c r="J198" s="207"/>
      <c r="K198" s="207"/>
      <c r="L198" s="212"/>
      <c r="M198" s="213"/>
      <c r="N198" s="214"/>
      <c r="O198" s="214"/>
      <c r="P198" s="214"/>
      <c r="Q198" s="214"/>
      <c r="R198" s="214"/>
      <c r="S198" s="214"/>
      <c r="T198" s="215"/>
      <c r="AT198" s="216" t="s">
        <v>144</v>
      </c>
      <c r="AU198" s="216" t="s">
        <v>83</v>
      </c>
      <c r="AV198" s="11" t="s">
        <v>83</v>
      </c>
      <c r="AW198" s="11" t="s">
        <v>38</v>
      </c>
      <c r="AX198" s="11" t="s">
        <v>74</v>
      </c>
      <c r="AY198" s="216" t="s">
        <v>133</v>
      </c>
    </row>
    <row r="199" spans="2:65" s="12" customFormat="1" ht="13.5">
      <c r="B199" s="217"/>
      <c r="C199" s="218"/>
      <c r="D199" s="203" t="s">
        <v>144</v>
      </c>
      <c r="E199" s="219" t="s">
        <v>22</v>
      </c>
      <c r="F199" s="220" t="s">
        <v>301</v>
      </c>
      <c r="G199" s="218"/>
      <c r="H199" s="219" t="s">
        <v>22</v>
      </c>
      <c r="I199" s="221"/>
      <c r="J199" s="218"/>
      <c r="K199" s="218"/>
      <c r="L199" s="222"/>
      <c r="M199" s="223"/>
      <c r="N199" s="224"/>
      <c r="O199" s="224"/>
      <c r="P199" s="224"/>
      <c r="Q199" s="224"/>
      <c r="R199" s="224"/>
      <c r="S199" s="224"/>
      <c r="T199" s="225"/>
      <c r="AT199" s="226" t="s">
        <v>144</v>
      </c>
      <c r="AU199" s="226" t="s">
        <v>83</v>
      </c>
      <c r="AV199" s="12" t="s">
        <v>24</v>
      </c>
      <c r="AW199" s="12" t="s">
        <v>38</v>
      </c>
      <c r="AX199" s="12" t="s">
        <v>74</v>
      </c>
      <c r="AY199" s="226" t="s">
        <v>133</v>
      </c>
    </row>
    <row r="200" spans="2:65" s="13" customFormat="1" ht="13.5">
      <c r="B200" s="227"/>
      <c r="C200" s="228"/>
      <c r="D200" s="203" t="s">
        <v>144</v>
      </c>
      <c r="E200" s="229" t="s">
        <v>22</v>
      </c>
      <c r="F200" s="230" t="s">
        <v>147</v>
      </c>
      <c r="G200" s="228"/>
      <c r="H200" s="231">
        <v>422.17</v>
      </c>
      <c r="I200" s="232"/>
      <c r="J200" s="228"/>
      <c r="K200" s="228"/>
      <c r="L200" s="233"/>
      <c r="M200" s="234"/>
      <c r="N200" s="235"/>
      <c r="O200" s="235"/>
      <c r="P200" s="235"/>
      <c r="Q200" s="235"/>
      <c r="R200" s="235"/>
      <c r="S200" s="235"/>
      <c r="T200" s="236"/>
      <c r="AT200" s="237" t="s">
        <v>144</v>
      </c>
      <c r="AU200" s="237" t="s">
        <v>83</v>
      </c>
      <c r="AV200" s="13" t="s">
        <v>140</v>
      </c>
      <c r="AW200" s="13" t="s">
        <v>38</v>
      </c>
      <c r="AX200" s="13" t="s">
        <v>24</v>
      </c>
      <c r="AY200" s="237" t="s">
        <v>133</v>
      </c>
    </row>
    <row r="201" spans="2:65" s="1" customFormat="1" ht="16.5" customHeight="1">
      <c r="B201" s="40"/>
      <c r="C201" s="191" t="s">
        <v>302</v>
      </c>
      <c r="D201" s="191" t="s">
        <v>135</v>
      </c>
      <c r="E201" s="192" t="s">
        <v>303</v>
      </c>
      <c r="F201" s="193" t="s">
        <v>304</v>
      </c>
      <c r="G201" s="194" t="s">
        <v>138</v>
      </c>
      <c r="H201" s="195">
        <v>380.08</v>
      </c>
      <c r="I201" s="196"/>
      <c r="J201" s="197">
        <f>ROUND(I201*H201,2)</f>
        <v>0</v>
      </c>
      <c r="K201" s="193" t="s">
        <v>139</v>
      </c>
      <c r="L201" s="60"/>
      <c r="M201" s="198" t="s">
        <v>22</v>
      </c>
      <c r="N201" s="199" t="s">
        <v>45</v>
      </c>
      <c r="O201" s="41"/>
      <c r="P201" s="200">
        <f>O201*H201</f>
        <v>0</v>
      </c>
      <c r="Q201" s="200">
        <v>0</v>
      </c>
      <c r="R201" s="200">
        <f>Q201*H201</f>
        <v>0</v>
      </c>
      <c r="S201" s="200">
        <v>0</v>
      </c>
      <c r="T201" s="201">
        <f>S201*H201</f>
        <v>0</v>
      </c>
      <c r="AR201" s="24" t="s">
        <v>140</v>
      </c>
      <c r="AT201" s="24" t="s">
        <v>135</v>
      </c>
      <c r="AU201" s="24" t="s">
        <v>83</v>
      </c>
      <c r="AY201" s="24" t="s">
        <v>133</v>
      </c>
      <c r="BE201" s="202">
        <f>IF(N201="základní",J201,0)</f>
        <v>0</v>
      </c>
      <c r="BF201" s="202">
        <f>IF(N201="snížená",J201,0)</f>
        <v>0</v>
      </c>
      <c r="BG201" s="202">
        <f>IF(N201="zákl. přenesená",J201,0)</f>
        <v>0</v>
      </c>
      <c r="BH201" s="202">
        <f>IF(N201="sníž. přenesená",J201,0)</f>
        <v>0</v>
      </c>
      <c r="BI201" s="202">
        <f>IF(N201="nulová",J201,0)</f>
        <v>0</v>
      </c>
      <c r="BJ201" s="24" t="s">
        <v>24</v>
      </c>
      <c r="BK201" s="202">
        <f>ROUND(I201*H201,2)</f>
        <v>0</v>
      </c>
      <c r="BL201" s="24" t="s">
        <v>140</v>
      </c>
      <c r="BM201" s="24" t="s">
        <v>305</v>
      </c>
    </row>
    <row r="202" spans="2:65" s="1" customFormat="1" ht="67.5">
      <c r="B202" s="40"/>
      <c r="C202" s="62"/>
      <c r="D202" s="203" t="s">
        <v>142</v>
      </c>
      <c r="E202" s="62"/>
      <c r="F202" s="204" t="s">
        <v>306</v>
      </c>
      <c r="G202" s="62"/>
      <c r="H202" s="62"/>
      <c r="I202" s="162"/>
      <c r="J202" s="62"/>
      <c r="K202" s="62"/>
      <c r="L202" s="60"/>
      <c r="M202" s="205"/>
      <c r="N202" s="41"/>
      <c r="O202" s="41"/>
      <c r="P202" s="41"/>
      <c r="Q202" s="41"/>
      <c r="R202" s="41"/>
      <c r="S202" s="41"/>
      <c r="T202" s="77"/>
      <c r="AT202" s="24" t="s">
        <v>142</v>
      </c>
      <c r="AU202" s="24" t="s">
        <v>83</v>
      </c>
    </row>
    <row r="203" spans="2:65" s="11" customFormat="1" ht="13.5">
      <c r="B203" s="206"/>
      <c r="C203" s="207"/>
      <c r="D203" s="203" t="s">
        <v>144</v>
      </c>
      <c r="E203" s="208" t="s">
        <v>22</v>
      </c>
      <c r="F203" s="209" t="s">
        <v>292</v>
      </c>
      <c r="G203" s="207"/>
      <c r="H203" s="210">
        <v>380.08</v>
      </c>
      <c r="I203" s="211"/>
      <c r="J203" s="207"/>
      <c r="K203" s="207"/>
      <c r="L203" s="212"/>
      <c r="M203" s="213"/>
      <c r="N203" s="214"/>
      <c r="O203" s="214"/>
      <c r="P203" s="214"/>
      <c r="Q203" s="214"/>
      <c r="R203" s="214"/>
      <c r="S203" s="214"/>
      <c r="T203" s="215"/>
      <c r="AT203" s="216" t="s">
        <v>144</v>
      </c>
      <c r="AU203" s="216" t="s">
        <v>83</v>
      </c>
      <c r="AV203" s="11" t="s">
        <v>83</v>
      </c>
      <c r="AW203" s="11" t="s">
        <v>38</v>
      </c>
      <c r="AX203" s="11" t="s">
        <v>74</v>
      </c>
      <c r="AY203" s="216" t="s">
        <v>133</v>
      </c>
    </row>
    <row r="204" spans="2:65" s="12" customFormat="1" ht="13.5">
      <c r="B204" s="217"/>
      <c r="C204" s="218"/>
      <c r="D204" s="203" t="s">
        <v>144</v>
      </c>
      <c r="E204" s="219" t="s">
        <v>22</v>
      </c>
      <c r="F204" s="220" t="s">
        <v>158</v>
      </c>
      <c r="G204" s="218"/>
      <c r="H204" s="219" t="s">
        <v>22</v>
      </c>
      <c r="I204" s="221"/>
      <c r="J204" s="218"/>
      <c r="K204" s="218"/>
      <c r="L204" s="222"/>
      <c r="M204" s="223"/>
      <c r="N204" s="224"/>
      <c r="O204" s="224"/>
      <c r="P204" s="224"/>
      <c r="Q204" s="224"/>
      <c r="R204" s="224"/>
      <c r="S204" s="224"/>
      <c r="T204" s="225"/>
      <c r="AT204" s="226" t="s">
        <v>144</v>
      </c>
      <c r="AU204" s="226" t="s">
        <v>83</v>
      </c>
      <c r="AV204" s="12" t="s">
        <v>24</v>
      </c>
      <c r="AW204" s="12" t="s">
        <v>38</v>
      </c>
      <c r="AX204" s="12" t="s">
        <v>74</v>
      </c>
      <c r="AY204" s="226" t="s">
        <v>133</v>
      </c>
    </row>
    <row r="205" spans="2:65" s="13" customFormat="1" ht="13.5">
      <c r="B205" s="227"/>
      <c r="C205" s="228"/>
      <c r="D205" s="203" t="s">
        <v>144</v>
      </c>
      <c r="E205" s="229" t="s">
        <v>22</v>
      </c>
      <c r="F205" s="230" t="s">
        <v>147</v>
      </c>
      <c r="G205" s="228"/>
      <c r="H205" s="231">
        <v>380.08</v>
      </c>
      <c r="I205" s="232"/>
      <c r="J205" s="228"/>
      <c r="K205" s="228"/>
      <c r="L205" s="233"/>
      <c r="M205" s="234"/>
      <c r="N205" s="235"/>
      <c r="O205" s="235"/>
      <c r="P205" s="235"/>
      <c r="Q205" s="235"/>
      <c r="R205" s="235"/>
      <c r="S205" s="235"/>
      <c r="T205" s="236"/>
      <c r="AT205" s="237" t="s">
        <v>144</v>
      </c>
      <c r="AU205" s="237" t="s">
        <v>83</v>
      </c>
      <c r="AV205" s="13" t="s">
        <v>140</v>
      </c>
      <c r="AW205" s="13" t="s">
        <v>38</v>
      </c>
      <c r="AX205" s="13" t="s">
        <v>24</v>
      </c>
      <c r="AY205" s="237" t="s">
        <v>133</v>
      </c>
    </row>
    <row r="206" spans="2:65" s="1" customFormat="1" ht="25.5" customHeight="1">
      <c r="B206" s="40"/>
      <c r="C206" s="191" t="s">
        <v>307</v>
      </c>
      <c r="D206" s="191" t="s">
        <v>135</v>
      </c>
      <c r="E206" s="192" t="s">
        <v>308</v>
      </c>
      <c r="F206" s="193" t="s">
        <v>309</v>
      </c>
      <c r="G206" s="194" t="s">
        <v>138</v>
      </c>
      <c r="H206" s="195">
        <v>380.08</v>
      </c>
      <c r="I206" s="196"/>
      <c r="J206" s="197">
        <f>ROUND(I206*H206,2)</f>
        <v>0</v>
      </c>
      <c r="K206" s="193" t="s">
        <v>139</v>
      </c>
      <c r="L206" s="60"/>
      <c r="M206" s="198" t="s">
        <v>22</v>
      </c>
      <c r="N206" s="199" t="s">
        <v>45</v>
      </c>
      <c r="O206" s="41"/>
      <c r="P206" s="200">
        <f>O206*H206</f>
        <v>0</v>
      </c>
      <c r="Q206" s="200">
        <v>0</v>
      </c>
      <c r="R206" s="200">
        <f>Q206*H206</f>
        <v>0</v>
      </c>
      <c r="S206" s="200">
        <v>0</v>
      </c>
      <c r="T206" s="201">
        <f>S206*H206</f>
        <v>0</v>
      </c>
      <c r="AR206" s="24" t="s">
        <v>140</v>
      </c>
      <c r="AT206" s="24" t="s">
        <v>135</v>
      </c>
      <c r="AU206" s="24" t="s">
        <v>83</v>
      </c>
      <c r="AY206" s="24" t="s">
        <v>133</v>
      </c>
      <c r="BE206" s="202">
        <f>IF(N206="základní",J206,0)</f>
        <v>0</v>
      </c>
      <c r="BF206" s="202">
        <f>IF(N206="snížená",J206,0)</f>
        <v>0</v>
      </c>
      <c r="BG206" s="202">
        <f>IF(N206="zákl. přenesená",J206,0)</f>
        <v>0</v>
      </c>
      <c r="BH206" s="202">
        <f>IF(N206="sníž. přenesená",J206,0)</f>
        <v>0</v>
      </c>
      <c r="BI206" s="202">
        <f>IF(N206="nulová",J206,0)</f>
        <v>0</v>
      </c>
      <c r="BJ206" s="24" t="s">
        <v>24</v>
      </c>
      <c r="BK206" s="202">
        <f>ROUND(I206*H206,2)</f>
        <v>0</v>
      </c>
      <c r="BL206" s="24" t="s">
        <v>140</v>
      </c>
      <c r="BM206" s="24" t="s">
        <v>310</v>
      </c>
    </row>
    <row r="207" spans="2:65" s="1" customFormat="1" ht="27">
      <c r="B207" s="40"/>
      <c r="C207" s="62"/>
      <c r="D207" s="203" t="s">
        <v>142</v>
      </c>
      <c r="E207" s="62"/>
      <c r="F207" s="204" t="s">
        <v>311</v>
      </c>
      <c r="G207" s="62"/>
      <c r="H207" s="62"/>
      <c r="I207" s="162"/>
      <c r="J207" s="62"/>
      <c r="K207" s="62"/>
      <c r="L207" s="60"/>
      <c r="M207" s="205"/>
      <c r="N207" s="41"/>
      <c r="O207" s="41"/>
      <c r="P207" s="41"/>
      <c r="Q207" s="41"/>
      <c r="R207" s="41"/>
      <c r="S207" s="41"/>
      <c r="T207" s="77"/>
      <c r="AT207" s="24" t="s">
        <v>142</v>
      </c>
      <c r="AU207" s="24" t="s">
        <v>83</v>
      </c>
    </row>
    <row r="208" spans="2:65" s="11" customFormat="1" ht="13.5">
      <c r="B208" s="206"/>
      <c r="C208" s="207"/>
      <c r="D208" s="203" t="s">
        <v>144</v>
      </c>
      <c r="E208" s="208" t="s">
        <v>22</v>
      </c>
      <c r="F208" s="209" t="s">
        <v>292</v>
      </c>
      <c r="G208" s="207"/>
      <c r="H208" s="210">
        <v>380.08</v>
      </c>
      <c r="I208" s="211"/>
      <c r="J208" s="207"/>
      <c r="K208" s="207"/>
      <c r="L208" s="212"/>
      <c r="M208" s="213"/>
      <c r="N208" s="214"/>
      <c r="O208" s="214"/>
      <c r="P208" s="214"/>
      <c r="Q208" s="214"/>
      <c r="R208" s="214"/>
      <c r="S208" s="214"/>
      <c r="T208" s="215"/>
      <c r="AT208" s="216" t="s">
        <v>144</v>
      </c>
      <c r="AU208" s="216" t="s">
        <v>83</v>
      </c>
      <c r="AV208" s="11" t="s">
        <v>83</v>
      </c>
      <c r="AW208" s="11" t="s">
        <v>38</v>
      </c>
      <c r="AX208" s="11" t="s">
        <v>74</v>
      </c>
      <c r="AY208" s="216" t="s">
        <v>133</v>
      </c>
    </row>
    <row r="209" spans="2:65" s="12" customFormat="1" ht="13.5">
      <c r="B209" s="217"/>
      <c r="C209" s="218"/>
      <c r="D209" s="203" t="s">
        <v>144</v>
      </c>
      <c r="E209" s="219" t="s">
        <v>22</v>
      </c>
      <c r="F209" s="220" t="s">
        <v>158</v>
      </c>
      <c r="G209" s="218"/>
      <c r="H209" s="219" t="s">
        <v>22</v>
      </c>
      <c r="I209" s="221"/>
      <c r="J209" s="218"/>
      <c r="K209" s="218"/>
      <c r="L209" s="222"/>
      <c r="M209" s="223"/>
      <c r="N209" s="224"/>
      <c r="O209" s="224"/>
      <c r="P209" s="224"/>
      <c r="Q209" s="224"/>
      <c r="R209" s="224"/>
      <c r="S209" s="224"/>
      <c r="T209" s="225"/>
      <c r="AT209" s="226" t="s">
        <v>144</v>
      </c>
      <c r="AU209" s="226" t="s">
        <v>83</v>
      </c>
      <c r="AV209" s="12" t="s">
        <v>24</v>
      </c>
      <c r="AW209" s="12" t="s">
        <v>38</v>
      </c>
      <c r="AX209" s="12" t="s">
        <v>74</v>
      </c>
      <c r="AY209" s="226" t="s">
        <v>133</v>
      </c>
    </row>
    <row r="210" spans="2:65" s="13" customFormat="1" ht="13.5">
      <c r="B210" s="227"/>
      <c r="C210" s="228"/>
      <c r="D210" s="203" t="s">
        <v>144</v>
      </c>
      <c r="E210" s="229" t="s">
        <v>22</v>
      </c>
      <c r="F210" s="230" t="s">
        <v>147</v>
      </c>
      <c r="G210" s="228"/>
      <c r="H210" s="231">
        <v>380.08</v>
      </c>
      <c r="I210" s="232"/>
      <c r="J210" s="228"/>
      <c r="K210" s="228"/>
      <c r="L210" s="233"/>
      <c r="M210" s="234"/>
      <c r="N210" s="235"/>
      <c r="O210" s="235"/>
      <c r="P210" s="235"/>
      <c r="Q210" s="235"/>
      <c r="R210" s="235"/>
      <c r="S210" s="235"/>
      <c r="T210" s="236"/>
      <c r="AT210" s="237" t="s">
        <v>144</v>
      </c>
      <c r="AU210" s="237" t="s">
        <v>83</v>
      </c>
      <c r="AV210" s="13" t="s">
        <v>140</v>
      </c>
      <c r="AW210" s="13" t="s">
        <v>38</v>
      </c>
      <c r="AX210" s="13" t="s">
        <v>24</v>
      </c>
      <c r="AY210" s="237" t="s">
        <v>133</v>
      </c>
    </row>
    <row r="211" spans="2:65" s="1" customFormat="1" ht="16.5" customHeight="1">
      <c r="B211" s="40"/>
      <c r="C211" s="191" t="s">
        <v>312</v>
      </c>
      <c r="D211" s="191" t="s">
        <v>135</v>
      </c>
      <c r="E211" s="192" t="s">
        <v>313</v>
      </c>
      <c r="F211" s="193" t="s">
        <v>314</v>
      </c>
      <c r="G211" s="194" t="s">
        <v>138</v>
      </c>
      <c r="H211" s="195">
        <v>4.42</v>
      </c>
      <c r="I211" s="196"/>
      <c r="J211" s="197">
        <f>ROUND(I211*H211,2)</f>
        <v>0</v>
      </c>
      <c r="K211" s="193" t="s">
        <v>139</v>
      </c>
      <c r="L211" s="60"/>
      <c r="M211" s="198" t="s">
        <v>22</v>
      </c>
      <c r="N211" s="199" t="s">
        <v>45</v>
      </c>
      <c r="O211" s="41"/>
      <c r="P211" s="200">
        <f>O211*H211</f>
        <v>0</v>
      </c>
      <c r="Q211" s="200">
        <v>0.19694999999999999</v>
      </c>
      <c r="R211" s="200">
        <f>Q211*H211</f>
        <v>0.87051899999999993</v>
      </c>
      <c r="S211" s="200">
        <v>0</v>
      </c>
      <c r="T211" s="201">
        <f>S211*H211</f>
        <v>0</v>
      </c>
      <c r="AR211" s="24" t="s">
        <v>140</v>
      </c>
      <c r="AT211" s="24" t="s">
        <v>135</v>
      </c>
      <c r="AU211" s="24" t="s">
        <v>83</v>
      </c>
      <c r="AY211" s="24" t="s">
        <v>133</v>
      </c>
      <c r="BE211" s="202">
        <f>IF(N211="základní",J211,0)</f>
        <v>0</v>
      </c>
      <c r="BF211" s="202">
        <f>IF(N211="snížená",J211,0)</f>
        <v>0</v>
      </c>
      <c r="BG211" s="202">
        <f>IF(N211="zákl. přenesená",J211,0)</f>
        <v>0</v>
      </c>
      <c r="BH211" s="202">
        <f>IF(N211="sníž. přenesená",J211,0)</f>
        <v>0</v>
      </c>
      <c r="BI211" s="202">
        <f>IF(N211="nulová",J211,0)</f>
        <v>0</v>
      </c>
      <c r="BJ211" s="24" t="s">
        <v>24</v>
      </c>
      <c r="BK211" s="202">
        <f>ROUND(I211*H211,2)</f>
        <v>0</v>
      </c>
      <c r="BL211" s="24" t="s">
        <v>140</v>
      </c>
      <c r="BM211" s="24" t="s">
        <v>315</v>
      </c>
    </row>
    <row r="212" spans="2:65" s="11" customFormat="1" ht="13.5">
      <c r="B212" s="206"/>
      <c r="C212" s="207"/>
      <c r="D212" s="203" t="s">
        <v>144</v>
      </c>
      <c r="E212" s="208" t="s">
        <v>22</v>
      </c>
      <c r="F212" s="209" t="s">
        <v>316</v>
      </c>
      <c r="G212" s="207"/>
      <c r="H212" s="210">
        <v>4.42</v>
      </c>
      <c r="I212" s="211"/>
      <c r="J212" s="207"/>
      <c r="K212" s="207"/>
      <c r="L212" s="212"/>
      <c r="M212" s="213"/>
      <c r="N212" s="214"/>
      <c r="O212" s="214"/>
      <c r="P212" s="214"/>
      <c r="Q212" s="214"/>
      <c r="R212" s="214"/>
      <c r="S212" s="214"/>
      <c r="T212" s="215"/>
      <c r="AT212" s="216" t="s">
        <v>144</v>
      </c>
      <c r="AU212" s="216" t="s">
        <v>83</v>
      </c>
      <c r="AV212" s="11" t="s">
        <v>83</v>
      </c>
      <c r="AW212" s="11" t="s">
        <v>38</v>
      </c>
      <c r="AX212" s="11" t="s">
        <v>74</v>
      </c>
      <c r="AY212" s="216" t="s">
        <v>133</v>
      </c>
    </row>
    <row r="213" spans="2:65" s="12" customFormat="1" ht="13.5">
      <c r="B213" s="217"/>
      <c r="C213" s="218"/>
      <c r="D213" s="203" t="s">
        <v>144</v>
      </c>
      <c r="E213" s="219" t="s">
        <v>22</v>
      </c>
      <c r="F213" s="220" t="s">
        <v>158</v>
      </c>
      <c r="G213" s="218"/>
      <c r="H213" s="219" t="s">
        <v>22</v>
      </c>
      <c r="I213" s="221"/>
      <c r="J213" s="218"/>
      <c r="K213" s="218"/>
      <c r="L213" s="222"/>
      <c r="M213" s="223"/>
      <c r="N213" s="224"/>
      <c r="O213" s="224"/>
      <c r="P213" s="224"/>
      <c r="Q213" s="224"/>
      <c r="R213" s="224"/>
      <c r="S213" s="224"/>
      <c r="T213" s="225"/>
      <c r="AT213" s="226" t="s">
        <v>144</v>
      </c>
      <c r="AU213" s="226" t="s">
        <v>83</v>
      </c>
      <c r="AV213" s="12" t="s">
        <v>24</v>
      </c>
      <c r="AW213" s="12" t="s">
        <v>38</v>
      </c>
      <c r="AX213" s="12" t="s">
        <v>74</v>
      </c>
      <c r="AY213" s="226" t="s">
        <v>133</v>
      </c>
    </row>
    <row r="214" spans="2:65" s="13" customFormat="1" ht="13.5">
      <c r="B214" s="227"/>
      <c r="C214" s="228"/>
      <c r="D214" s="203" t="s">
        <v>144</v>
      </c>
      <c r="E214" s="229" t="s">
        <v>22</v>
      </c>
      <c r="F214" s="230" t="s">
        <v>147</v>
      </c>
      <c r="G214" s="228"/>
      <c r="H214" s="231">
        <v>4.42</v>
      </c>
      <c r="I214" s="232"/>
      <c r="J214" s="228"/>
      <c r="K214" s="228"/>
      <c r="L214" s="233"/>
      <c r="M214" s="234"/>
      <c r="N214" s="235"/>
      <c r="O214" s="235"/>
      <c r="P214" s="235"/>
      <c r="Q214" s="235"/>
      <c r="R214" s="235"/>
      <c r="S214" s="235"/>
      <c r="T214" s="236"/>
      <c r="AT214" s="237" t="s">
        <v>144</v>
      </c>
      <c r="AU214" s="237" t="s">
        <v>83</v>
      </c>
      <c r="AV214" s="13" t="s">
        <v>140</v>
      </c>
      <c r="AW214" s="13" t="s">
        <v>38</v>
      </c>
      <c r="AX214" s="13" t="s">
        <v>24</v>
      </c>
      <c r="AY214" s="237" t="s">
        <v>133</v>
      </c>
    </row>
    <row r="215" spans="2:65" s="1" customFormat="1" ht="16.5" customHeight="1">
      <c r="B215" s="40"/>
      <c r="C215" s="191" t="s">
        <v>317</v>
      </c>
      <c r="D215" s="191" t="s">
        <v>135</v>
      </c>
      <c r="E215" s="192" t="s">
        <v>318</v>
      </c>
      <c r="F215" s="193" t="s">
        <v>319</v>
      </c>
      <c r="G215" s="194" t="s">
        <v>138</v>
      </c>
      <c r="H215" s="195">
        <v>380.08</v>
      </c>
      <c r="I215" s="196"/>
      <c r="J215" s="197">
        <f>ROUND(I215*H215,2)</f>
        <v>0</v>
      </c>
      <c r="K215" s="193" t="s">
        <v>22</v>
      </c>
      <c r="L215" s="60"/>
      <c r="M215" s="198" t="s">
        <v>22</v>
      </c>
      <c r="N215" s="199" t="s">
        <v>45</v>
      </c>
      <c r="O215" s="41"/>
      <c r="P215" s="200">
        <f>O215*H215</f>
        <v>0</v>
      </c>
      <c r="Q215" s="200">
        <v>3.4000000000000002E-4</v>
      </c>
      <c r="R215" s="200">
        <f>Q215*H215</f>
        <v>0.12922720000000001</v>
      </c>
      <c r="S215" s="200">
        <v>0</v>
      </c>
      <c r="T215" s="201">
        <f>S215*H215</f>
        <v>0</v>
      </c>
      <c r="AR215" s="24" t="s">
        <v>140</v>
      </c>
      <c r="AT215" s="24" t="s">
        <v>135</v>
      </c>
      <c r="AU215" s="24" t="s">
        <v>83</v>
      </c>
      <c r="AY215" s="24" t="s">
        <v>133</v>
      </c>
      <c r="BE215" s="202">
        <f>IF(N215="základní",J215,0)</f>
        <v>0</v>
      </c>
      <c r="BF215" s="202">
        <f>IF(N215="snížená",J215,0)</f>
        <v>0</v>
      </c>
      <c r="BG215" s="202">
        <f>IF(N215="zákl. přenesená",J215,0)</f>
        <v>0</v>
      </c>
      <c r="BH215" s="202">
        <f>IF(N215="sníž. přenesená",J215,0)</f>
        <v>0</v>
      </c>
      <c r="BI215" s="202">
        <f>IF(N215="nulová",J215,0)</f>
        <v>0</v>
      </c>
      <c r="BJ215" s="24" t="s">
        <v>24</v>
      </c>
      <c r="BK215" s="202">
        <f>ROUND(I215*H215,2)</f>
        <v>0</v>
      </c>
      <c r="BL215" s="24" t="s">
        <v>140</v>
      </c>
      <c r="BM215" s="24" t="s">
        <v>320</v>
      </c>
    </row>
    <row r="216" spans="2:65" s="11" customFormat="1" ht="13.5">
      <c r="B216" s="206"/>
      <c r="C216" s="207"/>
      <c r="D216" s="203" t="s">
        <v>144</v>
      </c>
      <c r="E216" s="208" t="s">
        <v>22</v>
      </c>
      <c r="F216" s="209" t="s">
        <v>292</v>
      </c>
      <c r="G216" s="207"/>
      <c r="H216" s="210">
        <v>380.08</v>
      </c>
      <c r="I216" s="211"/>
      <c r="J216" s="207"/>
      <c r="K216" s="207"/>
      <c r="L216" s="212"/>
      <c r="M216" s="213"/>
      <c r="N216" s="214"/>
      <c r="O216" s="214"/>
      <c r="P216" s="214"/>
      <c r="Q216" s="214"/>
      <c r="R216" s="214"/>
      <c r="S216" s="214"/>
      <c r="T216" s="215"/>
      <c r="AT216" s="216" t="s">
        <v>144</v>
      </c>
      <c r="AU216" s="216" t="s">
        <v>83</v>
      </c>
      <c r="AV216" s="11" t="s">
        <v>83</v>
      </c>
      <c r="AW216" s="11" t="s">
        <v>38</v>
      </c>
      <c r="AX216" s="11" t="s">
        <v>74</v>
      </c>
      <c r="AY216" s="216" t="s">
        <v>133</v>
      </c>
    </row>
    <row r="217" spans="2:65" s="12" customFormat="1" ht="13.5">
      <c r="B217" s="217"/>
      <c r="C217" s="218"/>
      <c r="D217" s="203" t="s">
        <v>144</v>
      </c>
      <c r="E217" s="219" t="s">
        <v>22</v>
      </c>
      <c r="F217" s="220" t="s">
        <v>321</v>
      </c>
      <c r="G217" s="218"/>
      <c r="H217" s="219" t="s">
        <v>22</v>
      </c>
      <c r="I217" s="221"/>
      <c r="J217" s="218"/>
      <c r="K217" s="218"/>
      <c r="L217" s="222"/>
      <c r="M217" s="223"/>
      <c r="N217" s="224"/>
      <c r="O217" s="224"/>
      <c r="P217" s="224"/>
      <c r="Q217" s="224"/>
      <c r="R217" s="224"/>
      <c r="S217" s="224"/>
      <c r="T217" s="225"/>
      <c r="AT217" s="226" t="s">
        <v>144</v>
      </c>
      <c r="AU217" s="226" t="s">
        <v>83</v>
      </c>
      <c r="AV217" s="12" t="s">
        <v>24</v>
      </c>
      <c r="AW217" s="12" t="s">
        <v>38</v>
      </c>
      <c r="AX217" s="12" t="s">
        <v>74</v>
      </c>
      <c r="AY217" s="226" t="s">
        <v>133</v>
      </c>
    </row>
    <row r="218" spans="2:65" s="13" customFormat="1" ht="13.5">
      <c r="B218" s="227"/>
      <c r="C218" s="228"/>
      <c r="D218" s="203" t="s">
        <v>144</v>
      </c>
      <c r="E218" s="229" t="s">
        <v>22</v>
      </c>
      <c r="F218" s="230" t="s">
        <v>147</v>
      </c>
      <c r="G218" s="228"/>
      <c r="H218" s="231">
        <v>380.08</v>
      </c>
      <c r="I218" s="232"/>
      <c r="J218" s="228"/>
      <c r="K218" s="228"/>
      <c r="L218" s="233"/>
      <c r="M218" s="234"/>
      <c r="N218" s="235"/>
      <c r="O218" s="235"/>
      <c r="P218" s="235"/>
      <c r="Q218" s="235"/>
      <c r="R218" s="235"/>
      <c r="S218" s="235"/>
      <c r="T218" s="236"/>
      <c r="AT218" s="237" t="s">
        <v>144</v>
      </c>
      <c r="AU218" s="237" t="s">
        <v>83</v>
      </c>
      <c r="AV218" s="13" t="s">
        <v>140</v>
      </c>
      <c r="AW218" s="13" t="s">
        <v>38</v>
      </c>
      <c r="AX218" s="13" t="s">
        <v>24</v>
      </c>
      <c r="AY218" s="237" t="s">
        <v>133</v>
      </c>
    </row>
    <row r="219" spans="2:65" s="1" customFormat="1" ht="16.5" customHeight="1">
      <c r="B219" s="40"/>
      <c r="C219" s="191" t="s">
        <v>322</v>
      </c>
      <c r="D219" s="191" t="s">
        <v>135</v>
      </c>
      <c r="E219" s="192" t="s">
        <v>318</v>
      </c>
      <c r="F219" s="193" t="s">
        <v>319</v>
      </c>
      <c r="G219" s="194" t="s">
        <v>138</v>
      </c>
      <c r="H219" s="195">
        <v>45.54</v>
      </c>
      <c r="I219" s="196"/>
      <c r="J219" s="197">
        <f>ROUND(I219*H219,2)</f>
        <v>0</v>
      </c>
      <c r="K219" s="193" t="s">
        <v>22</v>
      </c>
      <c r="L219" s="60"/>
      <c r="M219" s="198" t="s">
        <v>22</v>
      </c>
      <c r="N219" s="199" t="s">
        <v>45</v>
      </c>
      <c r="O219" s="41"/>
      <c r="P219" s="200">
        <f>O219*H219</f>
        <v>0</v>
      </c>
      <c r="Q219" s="200">
        <v>3.4000000000000002E-4</v>
      </c>
      <c r="R219" s="200">
        <f>Q219*H219</f>
        <v>1.54836E-2</v>
      </c>
      <c r="S219" s="200">
        <v>0</v>
      </c>
      <c r="T219" s="201">
        <f>S219*H219</f>
        <v>0</v>
      </c>
      <c r="AR219" s="24" t="s">
        <v>140</v>
      </c>
      <c r="AT219" s="24" t="s">
        <v>135</v>
      </c>
      <c r="AU219" s="24" t="s">
        <v>83</v>
      </c>
      <c r="AY219" s="24" t="s">
        <v>133</v>
      </c>
      <c r="BE219" s="202">
        <f>IF(N219="základní",J219,0)</f>
        <v>0</v>
      </c>
      <c r="BF219" s="202">
        <f>IF(N219="snížená",J219,0)</f>
        <v>0</v>
      </c>
      <c r="BG219" s="202">
        <f>IF(N219="zákl. přenesená",J219,0)</f>
        <v>0</v>
      </c>
      <c r="BH219" s="202">
        <f>IF(N219="sníž. přenesená",J219,0)</f>
        <v>0</v>
      </c>
      <c r="BI219" s="202">
        <f>IF(N219="nulová",J219,0)</f>
        <v>0</v>
      </c>
      <c r="BJ219" s="24" t="s">
        <v>24</v>
      </c>
      <c r="BK219" s="202">
        <f>ROUND(I219*H219,2)</f>
        <v>0</v>
      </c>
      <c r="BL219" s="24" t="s">
        <v>140</v>
      </c>
      <c r="BM219" s="24" t="s">
        <v>323</v>
      </c>
    </row>
    <row r="220" spans="2:65" s="11" customFormat="1" ht="13.5">
      <c r="B220" s="206"/>
      <c r="C220" s="207"/>
      <c r="D220" s="203" t="s">
        <v>144</v>
      </c>
      <c r="E220" s="208" t="s">
        <v>22</v>
      </c>
      <c r="F220" s="209" t="s">
        <v>324</v>
      </c>
      <c r="G220" s="207"/>
      <c r="H220" s="210">
        <v>45.54</v>
      </c>
      <c r="I220" s="211"/>
      <c r="J220" s="207"/>
      <c r="K220" s="207"/>
      <c r="L220" s="212"/>
      <c r="M220" s="213"/>
      <c r="N220" s="214"/>
      <c r="O220" s="214"/>
      <c r="P220" s="214"/>
      <c r="Q220" s="214"/>
      <c r="R220" s="214"/>
      <c r="S220" s="214"/>
      <c r="T220" s="215"/>
      <c r="AT220" s="216" t="s">
        <v>144</v>
      </c>
      <c r="AU220" s="216" t="s">
        <v>83</v>
      </c>
      <c r="AV220" s="11" t="s">
        <v>83</v>
      </c>
      <c r="AW220" s="11" t="s">
        <v>38</v>
      </c>
      <c r="AX220" s="11" t="s">
        <v>74</v>
      </c>
      <c r="AY220" s="216" t="s">
        <v>133</v>
      </c>
    </row>
    <row r="221" spans="2:65" s="12" customFormat="1" ht="13.5">
      <c r="B221" s="217"/>
      <c r="C221" s="218"/>
      <c r="D221" s="203" t="s">
        <v>144</v>
      </c>
      <c r="E221" s="219" t="s">
        <v>22</v>
      </c>
      <c r="F221" s="220" t="s">
        <v>325</v>
      </c>
      <c r="G221" s="218"/>
      <c r="H221" s="219" t="s">
        <v>22</v>
      </c>
      <c r="I221" s="221"/>
      <c r="J221" s="218"/>
      <c r="K221" s="218"/>
      <c r="L221" s="222"/>
      <c r="M221" s="223"/>
      <c r="N221" s="224"/>
      <c r="O221" s="224"/>
      <c r="P221" s="224"/>
      <c r="Q221" s="224"/>
      <c r="R221" s="224"/>
      <c r="S221" s="224"/>
      <c r="T221" s="225"/>
      <c r="AT221" s="226" t="s">
        <v>144</v>
      </c>
      <c r="AU221" s="226" t="s">
        <v>83</v>
      </c>
      <c r="AV221" s="12" t="s">
        <v>24</v>
      </c>
      <c r="AW221" s="12" t="s">
        <v>38</v>
      </c>
      <c r="AX221" s="12" t="s">
        <v>74</v>
      </c>
      <c r="AY221" s="226" t="s">
        <v>133</v>
      </c>
    </row>
    <row r="222" spans="2:65" s="13" customFormat="1" ht="13.5">
      <c r="B222" s="227"/>
      <c r="C222" s="228"/>
      <c r="D222" s="203" t="s">
        <v>144</v>
      </c>
      <c r="E222" s="229" t="s">
        <v>22</v>
      </c>
      <c r="F222" s="230" t="s">
        <v>147</v>
      </c>
      <c r="G222" s="228"/>
      <c r="H222" s="231">
        <v>45.54</v>
      </c>
      <c r="I222" s="232"/>
      <c r="J222" s="228"/>
      <c r="K222" s="228"/>
      <c r="L222" s="233"/>
      <c r="M222" s="234"/>
      <c r="N222" s="235"/>
      <c r="O222" s="235"/>
      <c r="P222" s="235"/>
      <c r="Q222" s="235"/>
      <c r="R222" s="235"/>
      <c r="S222" s="235"/>
      <c r="T222" s="236"/>
      <c r="AT222" s="237" t="s">
        <v>144</v>
      </c>
      <c r="AU222" s="237" t="s">
        <v>83</v>
      </c>
      <c r="AV222" s="13" t="s">
        <v>140</v>
      </c>
      <c r="AW222" s="13" t="s">
        <v>38</v>
      </c>
      <c r="AX222" s="13" t="s">
        <v>24</v>
      </c>
      <c r="AY222" s="237" t="s">
        <v>133</v>
      </c>
    </row>
    <row r="223" spans="2:65" s="1" customFormat="1" ht="16.5" customHeight="1">
      <c r="B223" s="40"/>
      <c r="C223" s="191" t="s">
        <v>326</v>
      </c>
      <c r="D223" s="191" t="s">
        <v>135</v>
      </c>
      <c r="E223" s="192" t="s">
        <v>318</v>
      </c>
      <c r="F223" s="193" t="s">
        <v>319</v>
      </c>
      <c r="G223" s="194" t="s">
        <v>138</v>
      </c>
      <c r="H223" s="195">
        <v>45.54</v>
      </c>
      <c r="I223" s="196"/>
      <c r="J223" s="197">
        <f>ROUND(I223*H223,2)</f>
        <v>0</v>
      </c>
      <c r="K223" s="193" t="s">
        <v>22</v>
      </c>
      <c r="L223" s="60"/>
      <c r="M223" s="198" t="s">
        <v>22</v>
      </c>
      <c r="N223" s="199" t="s">
        <v>45</v>
      </c>
      <c r="O223" s="41"/>
      <c r="P223" s="200">
        <f>O223*H223</f>
        <v>0</v>
      </c>
      <c r="Q223" s="200">
        <v>3.4000000000000002E-4</v>
      </c>
      <c r="R223" s="200">
        <f>Q223*H223</f>
        <v>1.54836E-2</v>
      </c>
      <c r="S223" s="200">
        <v>0</v>
      </c>
      <c r="T223" s="201">
        <f>S223*H223</f>
        <v>0</v>
      </c>
      <c r="AR223" s="24" t="s">
        <v>140</v>
      </c>
      <c r="AT223" s="24" t="s">
        <v>135</v>
      </c>
      <c r="AU223" s="24" t="s">
        <v>83</v>
      </c>
      <c r="AY223" s="24" t="s">
        <v>133</v>
      </c>
      <c r="BE223" s="202">
        <f>IF(N223="základní",J223,0)</f>
        <v>0</v>
      </c>
      <c r="BF223" s="202">
        <f>IF(N223="snížená",J223,0)</f>
        <v>0</v>
      </c>
      <c r="BG223" s="202">
        <f>IF(N223="zákl. přenesená",J223,0)</f>
        <v>0</v>
      </c>
      <c r="BH223" s="202">
        <f>IF(N223="sníž. přenesená",J223,0)</f>
        <v>0</v>
      </c>
      <c r="BI223" s="202">
        <f>IF(N223="nulová",J223,0)</f>
        <v>0</v>
      </c>
      <c r="BJ223" s="24" t="s">
        <v>24</v>
      </c>
      <c r="BK223" s="202">
        <f>ROUND(I223*H223,2)</f>
        <v>0</v>
      </c>
      <c r="BL223" s="24" t="s">
        <v>140</v>
      </c>
      <c r="BM223" s="24" t="s">
        <v>327</v>
      </c>
    </row>
    <row r="224" spans="2:65" s="11" customFormat="1" ht="13.5">
      <c r="B224" s="206"/>
      <c r="C224" s="207"/>
      <c r="D224" s="203" t="s">
        <v>144</v>
      </c>
      <c r="E224" s="208" t="s">
        <v>22</v>
      </c>
      <c r="F224" s="209" t="s">
        <v>324</v>
      </c>
      <c r="G224" s="207"/>
      <c r="H224" s="210">
        <v>45.54</v>
      </c>
      <c r="I224" s="211"/>
      <c r="J224" s="207"/>
      <c r="K224" s="207"/>
      <c r="L224" s="212"/>
      <c r="M224" s="213"/>
      <c r="N224" s="214"/>
      <c r="O224" s="214"/>
      <c r="P224" s="214"/>
      <c r="Q224" s="214"/>
      <c r="R224" s="214"/>
      <c r="S224" s="214"/>
      <c r="T224" s="215"/>
      <c r="AT224" s="216" t="s">
        <v>144</v>
      </c>
      <c r="AU224" s="216" t="s">
        <v>83</v>
      </c>
      <c r="AV224" s="11" t="s">
        <v>83</v>
      </c>
      <c r="AW224" s="11" t="s">
        <v>38</v>
      </c>
      <c r="AX224" s="11" t="s">
        <v>74</v>
      </c>
      <c r="AY224" s="216" t="s">
        <v>133</v>
      </c>
    </row>
    <row r="225" spans="2:65" s="12" customFormat="1" ht="13.5">
      <c r="B225" s="217"/>
      <c r="C225" s="218"/>
      <c r="D225" s="203" t="s">
        <v>144</v>
      </c>
      <c r="E225" s="219" t="s">
        <v>22</v>
      </c>
      <c r="F225" s="220" t="s">
        <v>328</v>
      </c>
      <c r="G225" s="218"/>
      <c r="H225" s="219" t="s">
        <v>22</v>
      </c>
      <c r="I225" s="221"/>
      <c r="J225" s="218"/>
      <c r="K225" s="218"/>
      <c r="L225" s="222"/>
      <c r="M225" s="223"/>
      <c r="N225" s="224"/>
      <c r="O225" s="224"/>
      <c r="P225" s="224"/>
      <c r="Q225" s="224"/>
      <c r="R225" s="224"/>
      <c r="S225" s="224"/>
      <c r="T225" s="225"/>
      <c r="AT225" s="226" t="s">
        <v>144</v>
      </c>
      <c r="AU225" s="226" t="s">
        <v>83</v>
      </c>
      <c r="AV225" s="12" t="s">
        <v>24</v>
      </c>
      <c r="AW225" s="12" t="s">
        <v>38</v>
      </c>
      <c r="AX225" s="12" t="s">
        <v>74</v>
      </c>
      <c r="AY225" s="226" t="s">
        <v>133</v>
      </c>
    </row>
    <row r="226" spans="2:65" s="13" customFormat="1" ht="13.5">
      <c r="B226" s="227"/>
      <c r="C226" s="228"/>
      <c r="D226" s="203" t="s">
        <v>144</v>
      </c>
      <c r="E226" s="229" t="s">
        <v>22</v>
      </c>
      <c r="F226" s="230" t="s">
        <v>147</v>
      </c>
      <c r="G226" s="228"/>
      <c r="H226" s="231">
        <v>45.54</v>
      </c>
      <c r="I226" s="232"/>
      <c r="J226" s="228"/>
      <c r="K226" s="228"/>
      <c r="L226" s="233"/>
      <c r="M226" s="234"/>
      <c r="N226" s="235"/>
      <c r="O226" s="235"/>
      <c r="P226" s="235"/>
      <c r="Q226" s="235"/>
      <c r="R226" s="235"/>
      <c r="S226" s="235"/>
      <c r="T226" s="236"/>
      <c r="AT226" s="237" t="s">
        <v>144</v>
      </c>
      <c r="AU226" s="237" t="s">
        <v>83</v>
      </c>
      <c r="AV226" s="13" t="s">
        <v>140</v>
      </c>
      <c r="AW226" s="13" t="s">
        <v>38</v>
      </c>
      <c r="AX226" s="13" t="s">
        <v>24</v>
      </c>
      <c r="AY226" s="237" t="s">
        <v>133</v>
      </c>
    </row>
    <row r="227" spans="2:65" s="1" customFormat="1" ht="16.5" customHeight="1">
      <c r="B227" s="40"/>
      <c r="C227" s="191" t="s">
        <v>329</v>
      </c>
      <c r="D227" s="191" t="s">
        <v>135</v>
      </c>
      <c r="E227" s="192" t="s">
        <v>318</v>
      </c>
      <c r="F227" s="193" t="s">
        <v>319</v>
      </c>
      <c r="G227" s="194" t="s">
        <v>138</v>
      </c>
      <c r="H227" s="195">
        <v>380.08</v>
      </c>
      <c r="I227" s="196"/>
      <c r="J227" s="197">
        <f>ROUND(I227*H227,2)</f>
        <v>0</v>
      </c>
      <c r="K227" s="193" t="s">
        <v>22</v>
      </c>
      <c r="L227" s="60"/>
      <c r="M227" s="198" t="s">
        <v>22</v>
      </c>
      <c r="N227" s="199" t="s">
        <v>45</v>
      </c>
      <c r="O227" s="41"/>
      <c r="P227" s="200">
        <f>O227*H227</f>
        <v>0</v>
      </c>
      <c r="Q227" s="200">
        <v>3.4000000000000002E-4</v>
      </c>
      <c r="R227" s="200">
        <f>Q227*H227</f>
        <v>0.12922720000000001</v>
      </c>
      <c r="S227" s="200">
        <v>0</v>
      </c>
      <c r="T227" s="201">
        <f>S227*H227</f>
        <v>0</v>
      </c>
      <c r="AR227" s="24" t="s">
        <v>140</v>
      </c>
      <c r="AT227" s="24" t="s">
        <v>135</v>
      </c>
      <c r="AU227" s="24" t="s">
        <v>83</v>
      </c>
      <c r="AY227" s="24" t="s">
        <v>133</v>
      </c>
      <c r="BE227" s="202">
        <f>IF(N227="základní",J227,0)</f>
        <v>0</v>
      </c>
      <c r="BF227" s="202">
        <f>IF(N227="snížená",J227,0)</f>
        <v>0</v>
      </c>
      <c r="BG227" s="202">
        <f>IF(N227="zákl. přenesená",J227,0)</f>
        <v>0</v>
      </c>
      <c r="BH227" s="202">
        <f>IF(N227="sníž. přenesená",J227,0)</f>
        <v>0</v>
      </c>
      <c r="BI227" s="202">
        <f>IF(N227="nulová",J227,0)</f>
        <v>0</v>
      </c>
      <c r="BJ227" s="24" t="s">
        <v>24</v>
      </c>
      <c r="BK227" s="202">
        <f>ROUND(I227*H227,2)</f>
        <v>0</v>
      </c>
      <c r="BL227" s="24" t="s">
        <v>140</v>
      </c>
      <c r="BM227" s="24" t="s">
        <v>330</v>
      </c>
    </row>
    <row r="228" spans="2:65" s="11" customFormat="1" ht="13.5">
      <c r="B228" s="206"/>
      <c r="C228" s="207"/>
      <c r="D228" s="203" t="s">
        <v>144</v>
      </c>
      <c r="E228" s="208" t="s">
        <v>22</v>
      </c>
      <c r="F228" s="209" t="s">
        <v>292</v>
      </c>
      <c r="G228" s="207"/>
      <c r="H228" s="210">
        <v>380.08</v>
      </c>
      <c r="I228" s="211"/>
      <c r="J228" s="207"/>
      <c r="K228" s="207"/>
      <c r="L228" s="212"/>
      <c r="M228" s="213"/>
      <c r="N228" s="214"/>
      <c r="O228" s="214"/>
      <c r="P228" s="214"/>
      <c r="Q228" s="214"/>
      <c r="R228" s="214"/>
      <c r="S228" s="214"/>
      <c r="T228" s="215"/>
      <c r="AT228" s="216" t="s">
        <v>144</v>
      </c>
      <c r="AU228" s="216" t="s">
        <v>83</v>
      </c>
      <c r="AV228" s="11" t="s">
        <v>83</v>
      </c>
      <c r="AW228" s="11" t="s">
        <v>38</v>
      </c>
      <c r="AX228" s="11" t="s">
        <v>24</v>
      </c>
      <c r="AY228" s="216" t="s">
        <v>133</v>
      </c>
    </row>
    <row r="229" spans="2:65" s="12" customFormat="1" ht="13.5">
      <c r="B229" s="217"/>
      <c r="C229" s="218"/>
      <c r="D229" s="203" t="s">
        <v>144</v>
      </c>
      <c r="E229" s="219" t="s">
        <v>22</v>
      </c>
      <c r="F229" s="220" t="s">
        <v>331</v>
      </c>
      <c r="G229" s="218"/>
      <c r="H229" s="219" t="s">
        <v>22</v>
      </c>
      <c r="I229" s="221"/>
      <c r="J229" s="218"/>
      <c r="K229" s="218"/>
      <c r="L229" s="222"/>
      <c r="M229" s="223"/>
      <c r="N229" s="224"/>
      <c r="O229" s="224"/>
      <c r="P229" s="224"/>
      <c r="Q229" s="224"/>
      <c r="R229" s="224"/>
      <c r="S229" s="224"/>
      <c r="T229" s="225"/>
      <c r="AT229" s="226" t="s">
        <v>144</v>
      </c>
      <c r="AU229" s="226" t="s">
        <v>83</v>
      </c>
      <c r="AV229" s="12" t="s">
        <v>24</v>
      </c>
      <c r="AW229" s="12" t="s">
        <v>38</v>
      </c>
      <c r="AX229" s="12" t="s">
        <v>74</v>
      </c>
      <c r="AY229" s="226" t="s">
        <v>133</v>
      </c>
    </row>
    <row r="230" spans="2:65" s="1" customFormat="1" ht="25.5" customHeight="1">
      <c r="B230" s="40"/>
      <c r="C230" s="191" t="s">
        <v>332</v>
      </c>
      <c r="D230" s="191" t="s">
        <v>135</v>
      </c>
      <c r="E230" s="192" t="s">
        <v>333</v>
      </c>
      <c r="F230" s="193" t="s">
        <v>334</v>
      </c>
      <c r="G230" s="194" t="s">
        <v>138</v>
      </c>
      <c r="H230" s="195">
        <v>380.08</v>
      </c>
      <c r="I230" s="196"/>
      <c r="J230" s="197">
        <f>ROUND(I230*H230,2)</f>
        <v>0</v>
      </c>
      <c r="K230" s="193" t="s">
        <v>139</v>
      </c>
      <c r="L230" s="60"/>
      <c r="M230" s="198" t="s">
        <v>22</v>
      </c>
      <c r="N230" s="199" t="s">
        <v>45</v>
      </c>
      <c r="O230" s="41"/>
      <c r="P230" s="200">
        <f>O230*H230</f>
        <v>0</v>
      </c>
      <c r="Q230" s="200">
        <v>0</v>
      </c>
      <c r="R230" s="200">
        <f>Q230*H230</f>
        <v>0</v>
      </c>
      <c r="S230" s="200">
        <v>0</v>
      </c>
      <c r="T230" s="201">
        <f>S230*H230</f>
        <v>0</v>
      </c>
      <c r="AR230" s="24" t="s">
        <v>140</v>
      </c>
      <c r="AT230" s="24" t="s">
        <v>135</v>
      </c>
      <c r="AU230" s="24" t="s">
        <v>83</v>
      </c>
      <c r="AY230" s="24" t="s">
        <v>133</v>
      </c>
      <c r="BE230" s="202">
        <f>IF(N230="základní",J230,0)</f>
        <v>0</v>
      </c>
      <c r="BF230" s="202">
        <f>IF(N230="snížená",J230,0)</f>
        <v>0</v>
      </c>
      <c r="BG230" s="202">
        <f>IF(N230="zákl. přenesená",J230,0)</f>
        <v>0</v>
      </c>
      <c r="BH230" s="202">
        <f>IF(N230="sníž. přenesená",J230,0)</f>
        <v>0</v>
      </c>
      <c r="BI230" s="202">
        <f>IF(N230="nulová",J230,0)</f>
        <v>0</v>
      </c>
      <c r="BJ230" s="24" t="s">
        <v>24</v>
      </c>
      <c r="BK230" s="202">
        <f>ROUND(I230*H230,2)</f>
        <v>0</v>
      </c>
      <c r="BL230" s="24" t="s">
        <v>140</v>
      </c>
      <c r="BM230" s="24" t="s">
        <v>335</v>
      </c>
    </row>
    <row r="231" spans="2:65" s="1" customFormat="1" ht="27">
      <c r="B231" s="40"/>
      <c r="C231" s="62"/>
      <c r="D231" s="203" t="s">
        <v>142</v>
      </c>
      <c r="E231" s="62"/>
      <c r="F231" s="204" t="s">
        <v>336</v>
      </c>
      <c r="G231" s="62"/>
      <c r="H231" s="62"/>
      <c r="I231" s="162"/>
      <c r="J231" s="62"/>
      <c r="K231" s="62"/>
      <c r="L231" s="60"/>
      <c r="M231" s="205"/>
      <c r="N231" s="41"/>
      <c r="O231" s="41"/>
      <c r="P231" s="41"/>
      <c r="Q231" s="41"/>
      <c r="R231" s="41"/>
      <c r="S231" s="41"/>
      <c r="T231" s="77"/>
      <c r="AT231" s="24" t="s">
        <v>142</v>
      </c>
      <c r="AU231" s="24" t="s">
        <v>83</v>
      </c>
    </row>
    <row r="232" spans="2:65" s="11" customFormat="1" ht="13.5">
      <c r="B232" s="206"/>
      <c r="C232" s="207"/>
      <c r="D232" s="203" t="s">
        <v>144</v>
      </c>
      <c r="E232" s="208" t="s">
        <v>22</v>
      </c>
      <c r="F232" s="209" t="s">
        <v>292</v>
      </c>
      <c r="G232" s="207"/>
      <c r="H232" s="210">
        <v>380.08</v>
      </c>
      <c r="I232" s="211"/>
      <c r="J232" s="207"/>
      <c r="K232" s="207"/>
      <c r="L232" s="212"/>
      <c r="M232" s="213"/>
      <c r="N232" s="214"/>
      <c r="O232" s="214"/>
      <c r="P232" s="214"/>
      <c r="Q232" s="214"/>
      <c r="R232" s="214"/>
      <c r="S232" s="214"/>
      <c r="T232" s="215"/>
      <c r="AT232" s="216" t="s">
        <v>144</v>
      </c>
      <c r="AU232" s="216" t="s">
        <v>83</v>
      </c>
      <c r="AV232" s="11" t="s">
        <v>83</v>
      </c>
      <c r="AW232" s="11" t="s">
        <v>38</v>
      </c>
      <c r="AX232" s="11" t="s">
        <v>74</v>
      </c>
      <c r="AY232" s="216" t="s">
        <v>133</v>
      </c>
    </row>
    <row r="233" spans="2:65" s="12" customFormat="1" ht="13.5">
      <c r="B233" s="217"/>
      <c r="C233" s="218"/>
      <c r="D233" s="203" t="s">
        <v>144</v>
      </c>
      <c r="E233" s="219" t="s">
        <v>22</v>
      </c>
      <c r="F233" s="220" t="s">
        <v>158</v>
      </c>
      <c r="G233" s="218"/>
      <c r="H233" s="219" t="s">
        <v>22</v>
      </c>
      <c r="I233" s="221"/>
      <c r="J233" s="218"/>
      <c r="K233" s="218"/>
      <c r="L233" s="222"/>
      <c r="M233" s="223"/>
      <c r="N233" s="224"/>
      <c r="O233" s="224"/>
      <c r="P233" s="224"/>
      <c r="Q233" s="224"/>
      <c r="R233" s="224"/>
      <c r="S233" s="224"/>
      <c r="T233" s="225"/>
      <c r="AT233" s="226" t="s">
        <v>144</v>
      </c>
      <c r="AU233" s="226" t="s">
        <v>83</v>
      </c>
      <c r="AV233" s="12" t="s">
        <v>24</v>
      </c>
      <c r="AW233" s="12" t="s">
        <v>38</v>
      </c>
      <c r="AX233" s="12" t="s">
        <v>74</v>
      </c>
      <c r="AY233" s="226" t="s">
        <v>133</v>
      </c>
    </row>
    <row r="234" spans="2:65" s="13" customFormat="1" ht="13.5">
      <c r="B234" s="227"/>
      <c r="C234" s="228"/>
      <c r="D234" s="203" t="s">
        <v>144</v>
      </c>
      <c r="E234" s="229" t="s">
        <v>22</v>
      </c>
      <c r="F234" s="230" t="s">
        <v>147</v>
      </c>
      <c r="G234" s="228"/>
      <c r="H234" s="231">
        <v>380.08</v>
      </c>
      <c r="I234" s="232"/>
      <c r="J234" s="228"/>
      <c r="K234" s="228"/>
      <c r="L234" s="233"/>
      <c r="M234" s="234"/>
      <c r="N234" s="235"/>
      <c r="O234" s="235"/>
      <c r="P234" s="235"/>
      <c r="Q234" s="235"/>
      <c r="R234" s="235"/>
      <c r="S234" s="235"/>
      <c r="T234" s="236"/>
      <c r="AT234" s="237" t="s">
        <v>144</v>
      </c>
      <c r="AU234" s="237" t="s">
        <v>83</v>
      </c>
      <c r="AV234" s="13" t="s">
        <v>140</v>
      </c>
      <c r="AW234" s="13" t="s">
        <v>38</v>
      </c>
      <c r="AX234" s="13" t="s">
        <v>24</v>
      </c>
      <c r="AY234" s="237" t="s">
        <v>133</v>
      </c>
    </row>
    <row r="235" spans="2:65" s="1" customFormat="1" ht="25.5" customHeight="1">
      <c r="B235" s="40"/>
      <c r="C235" s="191" t="s">
        <v>337</v>
      </c>
      <c r="D235" s="191" t="s">
        <v>135</v>
      </c>
      <c r="E235" s="192" t="s">
        <v>338</v>
      </c>
      <c r="F235" s="193" t="s">
        <v>339</v>
      </c>
      <c r="G235" s="194" t="s">
        <v>138</v>
      </c>
      <c r="H235" s="195">
        <v>45.54</v>
      </c>
      <c r="I235" s="196"/>
      <c r="J235" s="197">
        <f>ROUND(I235*H235,2)</f>
        <v>0</v>
      </c>
      <c r="K235" s="193" t="s">
        <v>139</v>
      </c>
      <c r="L235" s="60"/>
      <c r="M235" s="198" t="s">
        <v>22</v>
      </c>
      <c r="N235" s="199" t="s">
        <v>45</v>
      </c>
      <c r="O235" s="41"/>
      <c r="P235" s="200">
        <f>O235*H235</f>
        <v>0</v>
      </c>
      <c r="Q235" s="200">
        <v>0</v>
      </c>
      <c r="R235" s="200">
        <f>Q235*H235</f>
        <v>0</v>
      </c>
      <c r="S235" s="200">
        <v>0</v>
      </c>
      <c r="T235" s="201">
        <f>S235*H235</f>
        <v>0</v>
      </c>
      <c r="AR235" s="24" t="s">
        <v>140</v>
      </c>
      <c r="AT235" s="24" t="s">
        <v>135</v>
      </c>
      <c r="AU235" s="24" t="s">
        <v>83</v>
      </c>
      <c r="AY235" s="24" t="s">
        <v>133</v>
      </c>
      <c r="BE235" s="202">
        <f>IF(N235="základní",J235,0)</f>
        <v>0</v>
      </c>
      <c r="BF235" s="202">
        <f>IF(N235="snížená",J235,0)</f>
        <v>0</v>
      </c>
      <c r="BG235" s="202">
        <f>IF(N235="zákl. přenesená",J235,0)</f>
        <v>0</v>
      </c>
      <c r="BH235" s="202">
        <f>IF(N235="sníž. přenesená",J235,0)</f>
        <v>0</v>
      </c>
      <c r="BI235" s="202">
        <f>IF(N235="nulová",J235,0)</f>
        <v>0</v>
      </c>
      <c r="BJ235" s="24" t="s">
        <v>24</v>
      </c>
      <c r="BK235" s="202">
        <f>ROUND(I235*H235,2)</f>
        <v>0</v>
      </c>
      <c r="BL235" s="24" t="s">
        <v>140</v>
      </c>
      <c r="BM235" s="24" t="s">
        <v>340</v>
      </c>
    </row>
    <row r="236" spans="2:65" s="11" customFormat="1" ht="13.5">
      <c r="B236" s="206"/>
      <c r="C236" s="207"/>
      <c r="D236" s="203" t="s">
        <v>144</v>
      </c>
      <c r="E236" s="208" t="s">
        <v>22</v>
      </c>
      <c r="F236" s="209" t="s">
        <v>324</v>
      </c>
      <c r="G236" s="207"/>
      <c r="H236" s="210">
        <v>45.54</v>
      </c>
      <c r="I236" s="211"/>
      <c r="J236" s="207"/>
      <c r="K236" s="207"/>
      <c r="L236" s="212"/>
      <c r="M236" s="213"/>
      <c r="N236" s="214"/>
      <c r="O236" s="214"/>
      <c r="P236" s="214"/>
      <c r="Q236" s="214"/>
      <c r="R236" s="214"/>
      <c r="S236" s="214"/>
      <c r="T236" s="215"/>
      <c r="AT236" s="216" t="s">
        <v>144</v>
      </c>
      <c r="AU236" s="216" t="s">
        <v>83</v>
      </c>
      <c r="AV236" s="11" t="s">
        <v>83</v>
      </c>
      <c r="AW236" s="11" t="s">
        <v>38</v>
      </c>
      <c r="AX236" s="11" t="s">
        <v>74</v>
      </c>
      <c r="AY236" s="216" t="s">
        <v>133</v>
      </c>
    </row>
    <row r="237" spans="2:65" s="12" customFormat="1" ht="13.5">
      <c r="B237" s="217"/>
      <c r="C237" s="218"/>
      <c r="D237" s="203" t="s">
        <v>144</v>
      </c>
      <c r="E237" s="219" t="s">
        <v>22</v>
      </c>
      <c r="F237" s="220" t="s">
        <v>341</v>
      </c>
      <c r="G237" s="218"/>
      <c r="H237" s="219" t="s">
        <v>22</v>
      </c>
      <c r="I237" s="221"/>
      <c r="J237" s="218"/>
      <c r="K237" s="218"/>
      <c r="L237" s="222"/>
      <c r="M237" s="223"/>
      <c r="N237" s="224"/>
      <c r="O237" s="224"/>
      <c r="P237" s="224"/>
      <c r="Q237" s="224"/>
      <c r="R237" s="224"/>
      <c r="S237" s="224"/>
      <c r="T237" s="225"/>
      <c r="AT237" s="226" t="s">
        <v>144</v>
      </c>
      <c r="AU237" s="226" t="s">
        <v>83</v>
      </c>
      <c r="AV237" s="12" t="s">
        <v>24</v>
      </c>
      <c r="AW237" s="12" t="s">
        <v>38</v>
      </c>
      <c r="AX237" s="12" t="s">
        <v>74</v>
      </c>
      <c r="AY237" s="226" t="s">
        <v>133</v>
      </c>
    </row>
    <row r="238" spans="2:65" s="11" customFormat="1" ht="13.5">
      <c r="B238" s="206"/>
      <c r="C238" s="207"/>
      <c r="D238" s="203" t="s">
        <v>144</v>
      </c>
      <c r="E238" s="208" t="s">
        <v>22</v>
      </c>
      <c r="F238" s="209" t="s">
        <v>22</v>
      </c>
      <c r="G238" s="207"/>
      <c r="H238" s="210">
        <v>0</v>
      </c>
      <c r="I238" s="211"/>
      <c r="J238" s="207"/>
      <c r="K238" s="207"/>
      <c r="L238" s="212"/>
      <c r="M238" s="213"/>
      <c r="N238" s="214"/>
      <c r="O238" s="214"/>
      <c r="P238" s="214"/>
      <c r="Q238" s="214"/>
      <c r="R238" s="214"/>
      <c r="S238" s="214"/>
      <c r="T238" s="215"/>
      <c r="AT238" s="216" t="s">
        <v>144</v>
      </c>
      <c r="AU238" s="216" t="s">
        <v>83</v>
      </c>
      <c r="AV238" s="11" t="s">
        <v>83</v>
      </c>
      <c r="AW238" s="11" t="s">
        <v>38</v>
      </c>
      <c r="AX238" s="11" t="s">
        <v>74</v>
      </c>
      <c r="AY238" s="216" t="s">
        <v>133</v>
      </c>
    </row>
    <row r="239" spans="2:65" s="11" customFormat="1" ht="13.5">
      <c r="B239" s="206"/>
      <c r="C239" s="207"/>
      <c r="D239" s="203" t="s">
        <v>144</v>
      </c>
      <c r="E239" s="208" t="s">
        <v>22</v>
      </c>
      <c r="F239" s="209" t="s">
        <v>22</v>
      </c>
      <c r="G239" s="207"/>
      <c r="H239" s="210">
        <v>0</v>
      </c>
      <c r="I239" s="211"/>
      <c r="J239" s="207"/>
      <c r="K239" s="207"/>
      <c r="L239" s="212"/>
      <c r="M239" s="213"/>
      <c r="N239" s="214"/>
      <c r="O239" s="214"/>
      <c r="P239" s="214"/>
      <c r="Q239" s="214"/>
      <c r="R239" s="214"/>
      <c r="S239" s="214"/>
      <c r="T239" s="215"/>
      <c r="AT239" s="216" t="s">
        <v>144</v>
      </c>
      <c r="AU239" s="216" t="s">
        <v>83</v>
      </c>
      <c r="AV239" s="11" t="s">
        <v>83</v>
      </c>
      <c r="AW239" s="11" t="s">
        <v>38</v>
      </c>
      <c r="AX239" s="11" t="s">
        <v>74</v>
      </c>
      <c r="AY239" s="216" t="s">
        <v>133</v>
      </c>
    </row>
    <row r="240" spans="2:65" s="12" customFormat="1" ht="13.5">
      <c r="B240" s="217"/>
      <c r="C240" s="218"/>
      <c r="D240" s="203" t="s">
        <v>144</v>
      </c>
      <c r="E240" s="219" t="s">
        <v>22</v>
      </c>
      <c r="F240" s="220" t="s">
        <v>158</v>
      </c>
      <c r="G240" s="218"/>
      <c r="H240" s="219" t="s">
        <v>22</v>
      </c>
      <c r="I240" s="221"/>
      <c r="J240" s="218"/>
      <c r="K240" s="218"/>
      <c r="L240" s="222"/>
      <c r="M240" s="223"/>
      <c r="N240" s="224"/>
      <c r="O240" s="224"/>
      <c r="P240" s="224"/>
      <c r="Q240" s="224"/>
      <c r="R240" s="224"/>
      <c r="S240" s="224"/>
      <c r="T240" s="225"/>
      <c r="AT240" s="226" t="s">
        <v>144</v>
      </c>
      <c r="AU240" s="226" t="s">
        <v>83</v>
      </c>
      <c r="AV240" s="12" t="s">
        <v>24</v>
      </c>
      <c r="AW240" s="12" t="s">
        <v>38</v>
      </c>
      <c r="AX240" s="12" t="s">
        <v>74</v>
      </c>
      <c r="AY240" s="226" t="s">
        <v>133</v>
      </c>
    </row>
    <row r="241" spans="2:65" s="13" customFormat="1" ht="13.5">
      <c r="B241" s="227"/>
      <c r="C241" s="228"/>
      <c r="D241" s="203" t="s">
        <v>144</v>
      </c>
      <c r="E241" s="229" t="s">
        <v>22</v>
      </c>
      <c r="F241" s="230" t="s">
        <v>147</v>
      </c>
      <c r="G241" s="228"/>
      <c r="H241" s="231">
        <v>45.54</v>
      </c>
      <c r="I241" s="232"/>
      <c r="J241" s="228"/>
      <c r="K241" s="228"/>
      <c r="L241" s="233"/>
      <c r="M241" s="234"/>
      <c r="N241" s="235"/>
      <c r="O241" s="235"/>
      <c r="P241" s="235"/>
      <c r="Q241" s="235"/>
      <c r="R241" s="235"/>
      <c r="S241" s="235"/>
      <c r="T241" s="236"/>
      <c r="AT241" s="237" t="s">
        <v>144</v>
      </c>
      <c r="AU241" s="237" t="s">
        <v>83</v>
      </c>
      <c r="AV241" s="13" t="s">
        <v>140</v>
      </c>
      <c r="AW241" s="13" t="s">
        <v>38</v>
      </c>
      <c r="AX241" s="13" t="s">
        <v>24</v>
      </c>
      <c r="AY241" s="237" t="s">
        <v>133</v>
      </c>
    </row>
    <row r="242" spans="2:65" s="10" customFormat="1" ht="29.85" customHeight="1">
      <c r="B242" s="175"/>
      <c r="C242" s="176"/>
      <c r="D242" s="177" t="s">
        <v>73</v>
      </c>
      <c r="E242" s="189" t="s">
        <v>178</v>
      </c>
      <c r="F242" s="189" t="s">
        <v>342</v>
      </c>
      <c r="G242" s="176"/>
      <c r="H242" s="176"/>
      <c r="I242" s="179"/>
      <c r="J242" s="190">
        <f>BK242</f>
        <v>0</v>
      </c>
      <c r="K242" s="176"/>
      <c r="L242" s="181"/>
      <c r="M242" s="182"/>
      <c r="N242" s="183"/>
      <c r="O242" s="183"/>
      <c r="P242" s="184">
        <f>SUM(P243:P252)</f>
        <v>0</v>
      </c>
      <c r="Q242" s="183"/>
      <c r="R242" s="184">
        <f>SUM(R243:R252)</f>
        <v>2.5067200000000001</v>
      </c>
      <c r="S242" s="183"/>
      <c r="T242" s="185">
        <f>SUM(T243:T252)</f>
        <v>0</v>
      </c>
      <c r="AR242" s="186" t="s">
        <v>24</v>
      </c>
      <c r="AT242" s="187" t="s">
        <v>73</v>
      </c>
      <c r="AU242" s="187" t="s">
        <v>24</v>
      </c>
      <c r="AY242" s="186" t="s">
        <v>133</v>
      </c>
      <c r="BK242" s="188">
        <f>SUM(BK243:BK252)</f>
        <v>0</v>
      </c>
    </row>
    <row r="243" spans="2:65" s="1" customFormat="1" ht="16.5" customHeight="1">
      <c r="B243" s="40"/>
      <c r="C243" s="191" t="s">
        <v>343</v>
      </c>
      <c r="D243" s="191" t="s">
        <v>135</v>
      </c>
      <c r="E243" s="192" t="s">
        <v>344</v>
      </c>
      <c r="F243" s="193" t="s">
        <v>345</v>
      </c>
      <c r="G243" s="194" t="s">
        <v>346</v>
      </c>
      <c r="H243" s="195">
        <v>3</v>
      </c>
      <c r="I243" s="196"/>
      <c r="J243" s="197">
        <f>ROUND(I243*H243,2)</f>
        <v>0</v>
      </c>
      <c r="K243" s="193" t="s">
        <v>139</v>
      </c>
      <c r="L243" s="60"/>
      <c r="M243" s="198" t="s">
        <v>22</v>
      </c>
      <c r="N243" s="199" t="s">
        <v>45</v>
      </c>
      <c r="O243" s="41"/>
      <c r="P243" s="200">
        <f>O243*H243</f>
        <v>0</v>
      </c>
      <c r="Q243" s="200">
        <v>0.42080000000000001</v>
      </c>
      <c r="R243" s="200">
        <f>Q243*H243</f>
        <v>1.2624</v>
      </c>
      <c r="S243" s="200">
        <v>0</v>
      </c>
      <c r="T243" s="201">
        <f>S243*H243</f>
        <v>0</v>
      </c>
      <c r="AR243" s="24" t="s">
        <v>140</v>
      </c>
      <c r="AT243" s="24" t="s">
        <v>135</v>
      </c>
      <c r="AU243" s="24" t="s">
        <v>83</v>
      </c>
      <c r="AY243" s="24" t="s">
        <v>133</v>
      </c>
      <c r="BE243" s="202">
        <f>IF(N243="základní",J243,0)</f>
        <v>0</v>
      </c>
      <c r="BF243" s="202">
        <f>IF(N243="snížená",J243,0)</f>
        <v>0</v>
      </c>
      <c r="BG243" s="202">
        <f>IF(N243="zákl. přenesená",J243,0)</f>
        <v>0</v>
      </c>
      <c r="BH243" s="202">
        <f>IF(N243="sníž. přenesená",J243,0)</f>
        <v>0</v>
      </c>
      <c r="BI243" s="202">
        <f>IF(N243="nulová",J243,0)</f>
        <v>0</v>
      </c>
      <c r="BJ243" s="24" t="s">
        <v>24</v>
      </c>
      <c r="BK243" s="202">
        <f>ROUND(I243*H243,2)</f>
        <v>0</v>
      </c>
      <c r="BL243" s="24" t="s">
        <v>140</v>
      </c>
      <c r="BM243" s="24" t="s">
        <v>347</v>
      </c>
    </row>
    <row r="244" spans="2:65" s="1" customFormat="1" ht="108">
      <c r="B244" s="40"/>
      <c r="C244" s="62"/>
      <c r="D244" s="203" t="s">
        <v>142</v>
      </c>
      <c r="E244" s="62"/>
      <c r="F244" s="204" t="s">
        <v>348</v>
      </c>
      <c r="G244" s="62"/>
      <c r="H244" s="62"/>
      <c r="I244" s="162"/>
      <c r="J244" s="62"/>
      <c r="K244" s="62"/>
      <c r="L244" s="60"/>
      <c r="M244" s="205"/>
      <c r="N244" s="41"/>
      <c r="O244" s="41"/>
      <c r="P244" s="41"/>
      <c r="Q244" s="41"/>
      <c r="R244" s="41"/>
      <c r="S244" s="41"/>
      <c r="T244" s="77"/>
      <c r="AT244" s="24" t="s">
        <v>142</v>
      </c>
      <c r="AU244" s="24" t="s">
        <v>83</v>
      </c>
    </row>
    <row r="245" spans="2:65" s="11" customFormat="1" ht="13.5">
      <c r="B245" s="206"/>
      <c r="C245" s="207"/>
      <c r="D245" s="203" t="s">
        <v>144</v>
      </c>
      <c r="E245" s="208" t="s">
        <v>22</v>
      </c>
      <c r="F245" s="209" t="s">
        <v>153</v>
      </c>
      <c r="G245" s="207"/>
      <c r="H245" s="210">
        <v>3</v>
      </c>
      <c r="I245" s="211"/>
      <c r="J245" s="207"/>
      <c r="K245" s="207"/>
      <c r="L245" s="212"/>
      <c r="M245" s="213"/>
      <c r="N245" s="214"/>
      <c r="O245" s="214"/>
      <c r="P245" s="214"/>
      <c r="Q245" s="214"/>
      <c r="R245" s="214"/>
      <c r="S245" s="214"/>
      <c r="T245" s="215"/>
      <c r="AT245" s="216" t="s">
        <v>144</v>
      </c>
      <c r="AU245" s="216" t="s">
        <v>83</v>
      </c>
      <c r="AV245" s="11" t="s">
        <v>83</v>
      </c>
      <c r="AW245" s="11" t="s">
        <v>38</v>
      </c>
      <c r="AX245" s="11" t="s">
        <v>74</v>
      </c>
      <c r="AY245" s="216" t="s">
        <v>133</v>
      </c>
    </row>
    <row r="246" spans="2:65" s="12" customFormat="1" ht="13.5">
      <c r="B246" s="217"/>
      <c r="C246" s="218"/>
      <c r="D246" s="203" t="s">
        <v>144</v>
      </c>
      <c r="E246" s="219" t="s">
        <v>22</v>
      </c>
      <c r="F246" s="220" t="s">
        <v>349</v>
      </c>
      <c r="G246" s="218"/>
      <c r="H246" s="219" t="s">
        <v>22</v>
      </c>
      <c r="I246" s="221"/>
      <c r="J246" s="218"/>
      <c r="K246" s="218"/>
      <c r="L246" s="222"/>
      <c r="M246" s="223"/>
      <c r="N246" s="224"/>
      <c r="O246" s="224"/>
      <c r="P246" s="224"/>
      <c r="Q246" s="224"/>
      <c r="R246" s="224"/>
      <c r="S246" s="224"/>
      <c r="T246" s="225"/>
      <c r="AT246" s="226" t="s">
        <v>144</v>
      </c>
      <c r="AU246" s="226" t="s">
        <v>83</v>
      </c>
      <c r="AV246" s="12" t="s">
        <v>24</v>
      </c>
      <c r="AW246" s="12" t="s">
        <v>38</v>
      </c>
      <c r="AX246" s="12" t="s">
        <v>74</v>
      </c>
      <c r="AY246" s="226" t="s">
        <v>133</v>
      </c>
    </row>
    <row r="247" spans="2:65" s="13" customFormat="1" ht="13.5">
      <c r="B247" s="227"/>
      <c r="C247" s="228"/>
      <c r="D247" s="203" t="s">
        <v>144</v>
      </c>
      <c r="E247" s="229" t="s">
        <v>22</v>
      </c>
      <c r="F247" s="230" t="s">
        <v>147</v>
      </c>
      <c r="G247" s="228"/>
      <c r="H247" s="231">
        <v>3</v>
      </c>
      <c r="I247" s="232"/>
      <c r="J247" s="228"/>
      <c r="K247" s="228"/>
      <c r="L247" s="233"/>
      <c r="M247" s="234"/>
      <c r="N247" s="235"/>
      <c r="O247" s="235"/>
      <c r="P247" s="235"/>
      <c r="Q247" s="235"/>
      <c r="R247" s="235"/>
      <c r="S247" s="235"/>
      <c r="T247" s="236"/>
      <c r="AT247" s="237" t="s">
        <v>144</v>
      </c>
      <c r="AU247" s="237" t="s">
        <v>83</v>
      </c>
      <c r="AV247" s="13" t="s">
        <v>140</v>
      </c>
      <c r="AW247" s="13" t="s">
        <v>38</v>
      </c>
      <c r="AX247" s="13" t="s">
        <v>24</v>
      </c>
      <c r="AY247" s="237" t="s">
        <v>133</v>
      </c>
    </row>
    <row r="248" spans="2:65" s="1" customFormat="1" ht="25.5" customHeight="1">
      <c r="B248" s="40"/>
      <c r="C248" s="191" t="s">
        <v>350</v>
      </c>
      <c r="D248" s="191" t="s">
        <v>135</v>
      </c>
      <c r="E248" s="192" t="s">
        <v>351</v>
      </c>
      <c r="F248" s="193" t="s">
        <v>352</v>
      </c>
      <c r="G248" s="194" t="s">
        <v>346</v>
      </c>
      <c r="H248" s="195">
        <v>4</v>
      </c>
      <c r="I248" s="196"/>
      <c r="J248" s="197">
        <f>ROUND(I248*H248,2)</f>
        <v>0</v>
      </c>
      <c r="K248" s="193" t="s">
        <v>139</v>
      </c>
      <c r="L248" s="60"/>
      <c r="M248" s="198" t="s">
        <v>22</v>
      </c>
      <c r="N248" s="199" t="s">
        <v>45</v>
      </c>
      <c r="O248" s="41"/>
      <c r="P248" s="200">
        <f>O248*H248</f>
        <v>0</v>
      </c>
      <c r="Q248" s="200">
        <v>0.31108000000000002</v>
      </c>
      <c r="R248" s="200">
        <f>Q248*H248</f>
        <v>1.2443200000000001</v>
      </c>
      <c r="S248" s="200">
        <v>0</v>
      </c>
      <c r="T248" s="201">
        <f>S248*H248</f>
        <v>0</v>
      </c>
      <c r="AR248" s="24" t="s">
        <v>140</v>
      </c>
      <c r="AT248" s="24" t="s">
        <v>135</v>
      </c>
      <c r="AU248" s="24" t="s">
        <v>83</v>
      </c>
      <c r="AY248" s="24" t="s">
        <v>133</v>
      </c>
      <c r="BE248" s="202">
        <f>IF(N248="základní",J248,0)</f>
        <v>0</v>
      </c>
      <c r="BF248" s="202">
        <f>IF(N248="snížená",J248,0)</f>
        <v>0</v>
      </c>
      <c r="BG248" s="202">
        <f>IF(N248="zákl. přenesená",J248,0)</f>
        <v>0</v>
      </c>
      <c r="BH248" s="202">
        <f>IF(N248="sníž. přenesená",J248,0)</f>
        <v>0</v>
      </c>
      <c r="BI248" s="202">
        <f>IF(N248="nulová",J248,0)</f>
        <v>0</v>
      </c>
      <c r="BJ248" s="24" t="s">
        <v>24</v>
      </c>
      <c r="BK248" s="202">
        <f>ROUND(I248*H248,2)</f>
        <v>0</v>
      </c>
      <c r="BL248" s="24" t="s">
        <v>140</v>
      </c>
      <c r="BM248" s="24" t="s">
        <v>353</v>
      </c>
    </row>
    <row r="249" spans="2:65" s="1" customFormat="1" ht="108">
      <c r="B249" s="40"/>
      <c r="C249" s="62"/>
      <c r="D249" s="203" t="s">
        <v>142</v>
      </c>
      <c r="E249" s="62"/>
      <c r="F249" s="204" t="s">
        <v>348</v>
      </c>
      <c r="G249" s="62"/>
      <c r="H249" s="62"/>
      <c r="I249" s="162"/>
      <c r="J249" s="62"/>
      <c r="K249" s="62"/>
      <c r="L249" s="60"/>
      <c r="M249" s="205"/>
      <c r="N249" s="41"/>
      <c r="O249" s="41"/>
      <c r="P249" s="41"/>
      <c r="Q249" s="41"/>
      <c r="R249" s="41"/>
      <c r="S249" s="41"/>
      <c r="T249" s="77"/>
      <c r="AT249" s="24" t="s">
        <v>142</v>
      </c>
      <c r="AU249" s="24" t="s">
        <v>83</v>
      </c>
    </row>
    <row r="250" spans="2:65" s="11" customFormat="1" ht="13.5">
      <c r="B250" s="206"/>
      <c r="C250" s="207"/>
      <c r="D250" s="203" t="s">
        <v>144</v>
      </c>
      <c r="E250" s="208" t="s">
        <v>22</v>
      </c>
      <c r="F250" s="209" t="s">
        <v>140</v>
      </c>
      <c r="G250" s="207"/>
      <c r="H250" s="210">
        <v>4</v>
      </c>
      <c r="I250" s="211"/>
      <c r="J250" s="207"/>
      <c r="K250" s="207"/>
      <c r="L250" s="212"/>
      <c r="M250" s="213"/>
      <c r="N250" s="214"/>
      <c r="O250" s="214"/>
      <c r="P250" s="214"/>
      <c r="Q250" s="214"/>
      <c r="R250" s="214"/>
      <c r="S250" s="214"/>
      <c r="T250" s="215"/>
      <c r="AT250" s="216" t="s">
        <v>144</v>
      </c>
      <c r="AU250" s="216" t="s">
        <v>83</v>
      </c>
      <c r="AV250" s="11" t="s">
        <v>83</v>
      </c>
      <c r="AW250" s="11" t="s">
        <v>38</v>
      </c>
      <c r="AX250" s="11" t="s">
        <v>74</v>
      </c>
      <c r="AY250" s="216" t="s">
        <v>133</v>
      </c>
    </row>
    <row r="251" spans="2:65" s="12" customFormat="1" ht="13.5">
      <c r="B251" s="217"/>
      <c r="C251" s="218"/>
      <c r="D251" s="203" t="s">
        <v>144</v>
      </c>
      <c r="E251" s="219" t="s">
        <v>22</v>
      </c>
      <c r="F251" s="220" t="s">
        <v>158</v>
      </c>
      <c r="G251" s="218"/>
      <c r="H251" s="219" t="s">
        <v>22</v>
      </c>
      <c r="I251" s="221"/>
      <c r="J251" s="218"/>
      <c r="K251" s="218"/>
      <c r="L251" s="222"/>
      <c r="M251" s="223"/>
      <c r="N251" s="224"/>
      <c r="O251" s="224"/>
      <c r="P251" s="224"/>
      <c r="Q251" s="224"/>
      <c r="R251" s="224"/>
      <c r="S251" s="224"/>
      <c r="T251" s="225"/>
      <c r="AT251" s="226" t="s">
        <v>144</v>
      </c>
      <c r="AU251" s="226" t="s">
        <v>83</v>
      </c>
      <c r="AV251" s="12" t="s">
        <v>24</v>
      </c>
      <c r="AW251" s="12" t="s">
        <v>38</v>
      </c>
      <c r="AX251" s="12" t="s">
        <v>74</v>
      </c>
      <c r="AY251" s="226" t="s">
        <v>133</v>
      </c>
    </row>
    <row r="252" spans="2:65" s="13" customFormat="1" ht="13.5">
      <c r="B252" s="227"/>
      <c r="C252" s="228"/>
      <c r="D252" s="203" t="s">
        <v>144</v>
      </c>
      <c r="E252" s="229" t="s">
        <v>22</v>
      </c>
      <c r="F252" s="230" t="s">
        <v>147</v>
      </c>
      <c r="G252" s="228"/>
      <c r="H252" s="231">
        <v>4</v>
      </c>
      <c r="I252" s="232"/>
      <c r="J252" s="228"/>
      <c r="K252" s="228"/>
      <c r="L252" s="233"/>
      <c r="M252" s="234"/>
      <c r="N252" s="235"/>
      <c r="O252" s="235"/>
      <c r="P252" s="235"/>
      <c r="Q252" s="235"/>
      <c r="R252" s="235"/>
      <c r="S252" s="235"/>
      <c r="T252" s="236"/>
      <c r="AT252" s="237" t="s">
        <v>144</v>
      </c>
      <c r="AU252" s="237" t="s">
        <v>83</v>
      </c>
      <c r="AV252" s="13" t="s">
        <v>140</v>
      </c>
      <c r="AW252" s="13" t="s">
        <v>38</v>
      </c>
      <c r="AX252" s="13" t="s">
        <v>24</v>
      </c>
      <c r="AY252" s="237" t="s">
        <v>133</v>
      </c>
    </row>
    <row r="253" spans="2:65" s="10" customFormat="1" ht="29.85" customHeight="1">
      <c r="B253" s="175"/>
      <c r="C253" s="176"/>
      <c r="D253" s="177" t="s">
        <v>73</v>
      </c>
      <c r="E253" s="189" t="s">
        <v>182</v>
      </c>
      <c r="F253" s="189" t="s">
        <v>354</v>
      </c>
      <c r="G253" s="176"/>
      <c r="H253" s="176"/>
      <c r="I253" s="179"/>
      <c r="J253" s="190">
        <f>BK253</f>
        <v>0</v>
      </c>
      <c r="K253" s="176"/>
      <c r="L253" s="181"/>
      <c r="M253" s="182"/>
      <c r="N253" s="183"/>
      <c r="O253" s="183"/>
      <c r="P253" s="184">
        <f>SUM(P254:P305)</f>
        <v>0</v>
      </c>
      <c r="Q253" s="183"/>
      <c r="R253" s="184">
        <f>SUM(R254:R305)</f>
        <v>45.308900780000002</v>
      </c>
      <c r="S253" s="183"/>
      <c r="T253" s="185">
        <f>SUM(T254:T305)</f>
        <v>14.155999999999999</v>
      </c>
      <c r="AR253" s="186" t="s">
        <v>24</v>
      </c>
      <c r="AT253" s="187" t="s">
        <v>73</v>
      </c>
      <c r="AU253" s="187" t="s">
        <v>24</v>
      </c>
      <c r="AY253" s="186" t="s">
        <v>133</v>
      </c>
      <c r="BK253" s="188">
        <f>SUM(BK254:BK305)</f>
        <v>0</v>
      </c>
    </row>
    <row r="254" spans="2:65" s="1" customFormat="1" ht="16.5" customHeight="1">
      <c r="B254" s="40"/>
      <c r="C254" s="191" t="s">
        <v>355</v>
      </c>
      <c r="D254" s="191" t="s">
        <v>135</v>
      </c>
      <c r="E254" s="192" t="s">
        <v>356</v>
      </c>
      <c r="F254" s="193" t="s">
        <v>357</v>
      </c>
      <c r="G254" s="194" t="s">
        <v>175</v>
      </c>
      <c r="H254" s="195">
        <v>7</v>
      </c>
      <c r="I254" s="196"/>
      <c r="J254" s="197">
        <f>ROUND(I254*H254,2)</f>
        <v>0</v>
      </c>
      <c r="K254" s="193" t="s">
        <v>139</v>
      </c>
      <c r="L254" s="60"/>
      <c r="M254" s="198" t="s">
        <v>22</v>
      </c>
      <c r="N254" s="199" t="s">
        <v>45</v>
      </c>
      <c r="O254" s="41"/>
      <c r="P254" s="200">
        <f>O254*H254</f>
        <v>0</v>
      </c>
      <c r="Q254" s="200">
        <v>0</v>
      </c>
      <c r="R254" s="200">
        <f>Q254*H254</f>
        <v>0</v>
      </c>
      <c r="S254" s="200">
        <v>0.878</v>
      </c>
      <c r="T254" s="201">
        <f>S254*H254</f>
        <v>6.1459999999999999</v>
      </c>
      <c r="AR254" s="24" t="s">
        <v>140</v>
      </c>
      <c r="AT254" s="24" t="s">
        <v>135</v>
      </c>
      <c r="AU254" s="24" t="s">
        <v>83</v>
      </c>
      <c r="AY254" s="24" t="s">
        <v>133</v>
      </c>
      <c r="BE254" s="202">
        <f>IF(N254="základní",J254,0)</f>
        <v>0</v>
      </c>
      <c r="BF254" s="202">
        <f>IF(N254="snížená",J254,0)</f>
        <v>0</v>
      </c>
      <c r="BG254" s="202">
        <f>IF(N254="zákl. přenesená",J254,0)</f>
        <v>0</v>
      </c>
      <c r="BH254" s="202">
        <f>IF(N254="sníž. přenesená",J254,0)</f>
        <v>0</v>
      </c>
      <c r="BI254" s="202">
        <f>IF(N254="nulová",J254,0)</f>
        <v>0</v>
      </c>
      <c r="BJ254" s="24" t="s">
        <v>24</v>
      </c>
      <c r="BK254" s="202">
        <f>ROUND(I254*H254,2)</f>
        <v>0</v>
      </c>
      <c r="BL254" s="24" t="s">
        <v>140</v>
      </c>
      <c r="BM254" s="24" t="s">
        <v>358</v>
      </c>
    </row>
    <row r="255" spans="2:65" s="11" customFormat="1" ht="13.5">
      <c r="B255" s="206"/>
      <c r="C255" s="207"/>
      <c r="D255" s="203" t="s">
        <v>144</v>
      </c>
      <c r="E255" s="208" t="s">
        <v>22</v>
      </c>
      <c r="F255" s="209" t="s">
        <v>172</v>
      </c>
      <c r="G255" s="207"/>
      <c r="H255" s="210">
        <v>7</v>
      </c>
      <c r="I255" s="211"/>
      <c r="J255" s="207"/>
      <c r="K255" s="207"/>
      <c r="L255" s="212"/>
      <c r="M255" s="213"/>
      <c r="N255" s="214"/>
      <c r="O255" s="214"/>
      <c r="P255" s="214"/>
      <c r="Q255" s="214"/>
      <c r="R255" s="214"/>
      <c r="S255" s="214"/>
      <c r="T255" s="215"/>
      <c r="AT255" s="216" t="s">
        <v>144</v>
      </c>
      <c r="AU255" s="216" t="s">
        <v>83</v>
      </c>
      <c r="AV255" s="11" t="s">
        <v>83</v>
      </c>
      <c r="AW255" s="11" t="s">
        <v>38</v>
      </c>
      <c r="AX255" s="11" t="s">
        <v>74</v>
      </c>
      <c r="AY255" s="216" t="s">
        <v>133</v>
      </c>
    </row>
    <row r="256" spans="2:65" s="12" customFormat="1" ht="13.5">
      <c r="B256" s="217"/>
      <c r="C256" s="218"/>
      <c r="D256" s="203" t="s">
        <v>144</v>
      </c>
      <c r="E256" s="219" t="s">
        <v>22</v>
      </c>
      <c r="F256" s="220" t="s">
        <v>158</v>
      </c>
      <c r="G256" s="218"/>
      <c r="H256" s="219" t="s">
        <v>22</v>
      </c>
      <c r="I256" s="221"/>
      <c r="J256" s="218"/>
      <c r="K256" s="218"/>
      <c r="L256" s="222"/>
      <c r="M256" s="223"/>
      <c r="N256" s="224"/>
      <c r="O256" s="224"/>
      <c r="P256" s="224"/>
      <c r="Q256" s="224"/>
      <c r="R256" s="224"/>
      <c r="S256" s="224"/>
      <c r="T256" s="225"/>
      <c r="AT256" s="226" t="s">
        <v>144</v>
      </c>
      <c r="AU256" s="226" t="s">
        <v>83</v>
      </c>
      <c r="AV256" s="12" t="s">
        <v>24</v>
      </c>
      <c r="AW256" s="12" t="s">
        <v>38</v>
      </c>
      <c r="AX256" s="12" t="s">
        <v>74</v>
      </c>
      <c r="AY256" s="226" t="s">
        <v>133</v>
      </c>
    </row>
    <row r="257" spans="2:65" s="13" customFormat="1" ht="13.5">
      <c r="B257" s="227"/>
      <c r="C257" s="228"/>
      <c r="D257" s="203" t="s">
        <v>144</v>
      </c>
      <c r="E257" s="229" t="s">
        <v>22</v>
      </c>
      <c r="F257" s="230" t="s">
        <v>147</v>
      </c>
      <c r="G257" s="228"/>
      <c r="H257" s="231">
        <v>7</v>
      </c>
      <c r="I257" s="232"/>
      <c r="J257" s="228"/>
      <c r="K257" s="228"/>
      <c r="L257" s="233"/>
      <c r="M257" s="234"/>
      <c r="N257" s="235"/>
      <c r="O257" s="235"/>
      <c r="P257" s="235"/>
      <c r="Q257" s="235"/>
      <c r="R257" s="235"/>
      <c r="S257" s="235"/>
      <c r="T257" s="236"/>
      <c r="AT257" s="237" t="s">
        <v>144</v>
      </c>
      <c r="AU257" s="237" t="s">
        <v>83</v>
      </c>
      <c r="AV257" s="13" t="s">
        <v>140</v>
      </c>
      <c r="AW257" s="13" t="s">
        <v>38</v>
      </c>
      <c r="AX257" s="13" t="s">
        <v>24</v>
      </c>
      <c r="AY257" s="237" t="s">
        <v>133</v>
      </c>
    </row>
    <row r="258" spans="2:65" s="1" customFormat="1" ht="25.5" customHeight="1">
      <c r="B258" s="40"/>
      <c r="C258" s="191" t="s">
        <v>359</v>
      </c>
      <c r="D258" s="191" t="s">
        <v>135</v>
      </c>
      <c r="E258" s="192" t="s">
        <v>360</v>
      </c>
      <c r="F258" s="193" t="s">
        <v>361</v>
      </c>
      <c r="G258" s="194" t="s">
        <v>175</v>
      </c>
      <c r="H258" s="195">
        <v>76</v>
      </c>
      <c r="I258" s="196"/>
      <c r="J258" s="197">
        <f>ROUND(I258*H258,2)</f>
        <v>0</v>
      </c>
      <c r="K258" s="193" t="s">
        <v>139</v>
      </c>
      <c r="L258" s="60"/>
      <c r="M258" s="198" t="s">
        <v>22</v>
      </c>
      <c r="N258" s="199" t="s">
        <v>45</v>
      </c>
      <c r="O258" s="41"/>
      <c r="P258" s="200">
        <f>O258*H258</f>
        <v>0</v>
      </c>
      <c r="Q258" s="200">
        <v>3.3E-4</v>
      </c>
      <c r="R258" s="200">
        <f>Q258*H258</f>
        <v>2.5079999999999998E-2</v>
      </c>
      <c r="S258" s="200">
        <v>0</v>
      </c>
      <c r="T258" s="201">
        <f>S258*H258</f>
        <v>0</v>
      </c>
      <c r="AR258" s="24" t="s">
        <v>140</v>
      </c>
      <c r="AT258" s="24" t="s">
        <v>135</v>
      </c>
      <c r="AU258" s="24" t="s">
        <v>83</v>
      </c>
      <c r="AY258" s="24" t="s">
        <v>133</v>
      </c>
      <c r="BE258" s="202">
        <f>IF(N258="základní",J258,0)</f>
        <v>0</v>
      </c>
      <c r="BF258" s="202">
        <f>IF(N258="snížená",J258,0)</f>
        <v>0</v>
      </c>
      <c r="BG258" s="202">
        <f>IF(N258="zákl. přenesená",J258,0)</f>
        <v>0</v>
      </c>
      <c r="BH258" s="202">
        <f>IF(N258="sníž. přenesená",J258,0)</f>
        <v>0</v>
      </c>
      <c r="BI258" s="202">
        <f>IF(N258="nulová",J258,0)</f>
        <v>0</v>
      </c>
      <c r="BJ258" s="24" t="s">
        <v>24</v>
      </c>
      <c r="BK258" s="202">
        <f>ROUND(I258*H258,2)</f>
        <v>0</v>
      </c>
      <c r="BL258" s="24" t="s">
        <v>140</v>
      </c>
      <c r="BM258" s="24" t="s">
        <v>362</v>
      </c>
    </row>
    <row r="259" spans="2:65" s="11" customFormat="1" ht="13.5">
      <c r="B259" s="206"/>
      <c r="C259" s="207"/>
      <c r="D259" s="203" t="s">
        <v>144</v>
      </c>
      <c r="E259" s="208" t="s">
        <v>22</v>
      </c>
      <c r="F259" s="209" t="s">
        <v>363</v>
      </c>
      <c r="G259" s="207"/>
      <c r="H259" s="210">
        <v>76</v>
      </c>
      <c r="I259" s="211"/>
      <c r="J259" s="207"/>
      <c r="K259" s="207"/>
      <c r="L259" s="212"/>
      <c r="M259" s="213"/>
      <c r="N259" s="214"/>
      <c r="O259" s="214"/>
      <c r="P259" s="214"/>
      <c r="Q259" s="214"/>
      <c r="R259" s="214"/>
      <c r="S259" s="214"/>
      <c r="T259" s="215"/>
      <c r="AT259" s="216" t="s">
        <v>144</v>
      </c>
      <c r="AU259" s="216" t="s">
        <v>83</v>
      </c>
      <c r="AV259" s="11" t="s">
        <v>83</v>
      </c>
      <c r="AW259" s="11" t="s">
        <v>38</v>
      </c>
      <c r="AX259" s="11" t="s">
        <v>74</v>
      </c>
      <c r="AY259" s="216" t="s">
        <v>133</v>
      </c>
    </row>
    <row r="260" spans="2:65" s="12" customFormat="1" ht="13.5">
      <c r="B260" s="217"/>
      <c r="C260" s="218"/>
      <c r="D260" s="203" t="s">
        <v>144</v>
      </c>
      <c r="E260" s="219" t="s">
        <v>22</v>
      </c>
      <c r="F260" s="220" t="s">
        <v>364</v>
      </c>
      <c r="G260" s="218"/>
      <c r="H260" s="219" t="s">
        <v>22</v>
      </c>
      <c r="I260" s="221"/>
      <c r="J260" s="218"/>
      <c r="K260" s="218"/>
      <c r="L260" s="222"/>
      <c r="M260" s="223"/>
      <c r="N260" s="224"/>
      <c r="O260" s="224"/>
      <c r="P260" s="224"/>
      <c r="Q260" s="224"/>
      <c r="R260" s="224"/>
      <c r="S260" s="224"/>
      <c r="T260" s="225"/>
      <c r="AT260" s="226" t="s">
        <v>144</v>
      </c>
      <c r="AU260" s="226" t="s">
        <v>83</v>
      </c>
      <c r="AV260" s="12" t="s">
        <v>24</v>
      </c>
      <c r="AW260" s="12" t="s">
        <v>38</v>
      </c>
      <c r="AX260" s="12" t="s">
        <v>74</v>
      </c>
      <c r="AY260" s="226" t="s">
        <v>133</v>
      </c>
    </row>
    <row r="261" spans="2:65" s="13" customFormat="1" ht="13.5">
      <c r="B261" s="227"/>
      <c r="C261" s="228"/>
      <c r="D261" s="203" t="s">
        <v>144</v>
      </c>
      <c r="E261" s="229" t="s">
        <v>22</v>
      </c>
      <c r="F261" s="230" t="s">
        <v>147</v>
      </c>
      <c r="G261" s="228"/>
      <c r="H261" s="231">
        <v>76</v>
      </c>
      <c r="I261" s="232"/>
      <c r="J261" s="228"/>
      <c r="K261" s="228"/>
      <c r="L261" s="233"/>
      <c r="M261" s="234"/>
      <c r="N261" s="235"/>
      <c r="O261" s="235"/>
      <c r="P261" s="235"/>
      <c r="Q261" s="235"/>
      <c r="R261" s="235"/>
      <c r="S261" s="235"/>
      <c r="T261" s="236"/>
      <c r="AT261" s="237" t="s">
        <v>144</v>
      </c>
      <c r="AU261" s="237" t="s">
        <v>83</v>
      </c>
      <c r="AV261" s="13" t="s">
        <v>140</v>
      </c>
      <c r="AW261" s="13" t="s">
        <v>38</v>
      </c>
      <c r="AX261" s="13" t="s">
        <v>24</v>
      </c>
      <c r="AY261" s="237" t="s">
        <v>133</v>
      </c>
    </row>
    <row r="262" spans="2:65" s="1" customFormat="1" ht="25.5" customHeight="1">
      <c r="B262" s="40"/>
      <c r="C262" s="191" t="s">
        <v>365</v>
      </c>
      <c r="D262" s="191" t="s">
        <v>135</v>
      </c>
      <c r="E262" s="192" t="s">
        <v>360</v>
      </c>
      <c r="F262" s="193" t="s">
        <v>361</v>
      </c>
      <c r="G262" s="194" t="s">
        <v>175</v>
      </c>
      <c r="H262" s="195">
        <v>20</v>
      </c>
      <c r="I262" s="196"/>
      <c r="J262" s="197">
        <f>ROUND(I262*H262,2)</f>
        <v>0</v>
      </c>
      <c r="K262" s="193" t="s">
        <v>139</v>
      </c>
      <c r="L262" s="60"/>
      <c r="M262" s="198" t="s">
        <v>22</v>
      </c>
      <c r="N262" s="199" t="s">
        <v>45</v>
      </c>
      <c r="O262" s="41"/>
      <c r="P262" s="200">
        <f>O262*H262</f>
        <v>0</v>
      </c>
      <c r="Q262" s="200">
        <v>3.3E-4</v>
      </c>
      <c r="R262" s="200">
        <f>Q262*H262</f>
        <v>6.6E-3</v>
      </c>
      <c r="S262" s="200">
        <v>0</v>
      </c>
      <c r="T262" s="201">
        <f>S262*H262</f>
        <v>0</v>
      </c>
      <c r="AR262" s="24" t="s">
        <v>140</v>
      </c>
      <c r="AT262" s="24" t="s">
        <v>135</v>
      </c>
      <c r="AU262" s="24" t="s">
        <v>83</v>
      </c>
      <c r="AY262" s="24" t="s">
        <v>133</v>
      </c>
      <c r="BE262" s="202">
        <f>IF(N262="základní",J262,0)</f>
        <v>0</v>
      </c>
      <c r="BF262" s="202">
        <f>IF(N262="snížená",J262,0)</f>
        <v>0</v>
      </c>
      <c r="BG262" s="202">
        <f>IF(N262="zákl. přenesená",J262,0)</f>
        <v>0</v>
      </c>
      <c r="BH262" s="202">
        <f>IF(N262="sníž. přenesená",J262,0)</f>
        <v>0</v>
      </c>
      <c r="BI262" s="202">
        <f>IF(N262="nulová",J262,0)</f>
        <v>0</v>
      </c>
      <c r="BJ262" s="24" t="s">
        <v>24</v>
      </c>
      <c r="BK262" s="202">
        <f>ROUND(I262*H262,2)</f>
        <v>0</v>
      </c>
      <c r="BL262" s="24" t="s">
        <v>140</v>
      </c>
      <c r="BM262" s="24" t="s">
        <v>366</v>
      </c>
    </row>
    <row r="263" spans="2:65" s="11" customFormat="1" ht="13.5">
      <c r="B263" s="206"/>
      <c r="C263" s="207"/>
      <c r="D263" s="203" t="s">
        <v>144</v>
      </c>
      <c r="E263" s="208" t="s">
        <v>22</v>
      </c>
      <c r="F263" s="209" t="s">
        <v>239</v>
      </c>
      <c r="G263" s="207"/>
      <c r="H263" s="210">
        <v>20</v>
      </c>
      <c r="I263" s="211"/>
      <c r="J263" s="207"/>
      <c r="K263" s="207"/>
      <c r="L263" s="212"/>
      <c r="M263" s="213"/>
      <c r="N263" s="214"/>
      <c r="O263" s="214"/>
      <c r="P263" s="214"/>
      <c r="Q263" s="214"/>
      <c r="R263" s="214"/>
      <c r="S263" s="214"/>
      <c r="T263" s="215"/>
      <c r="AT263" s="216" t="s">
        <v>144</v>
      </c>
      <c r="AU263" s="216" t="s">
        <v>83</v>
      </c>
      <c r="AV263" s="11" t="s">
        <v>83</v>
      </c>
      <c r="AW263" s="11" t="s">
        <v>38</v>
      </c>
      <c r="AX263" s="11" t="s">
        <v>74</v>
      </c>
      <c r="AY263" s="216" t="s">
        <v>133</v>
      </c>
    </row>
    <row r="264" spans="2:65" s="12" customFormat="1" ht="13.5">
      <c r="B264" s="217"/>
      <c r="C264" s="218"/>
      <c r="D264" s="203" t="s">
        <v>144</v>
      </c>
      <c r="E264" s="219" t="s">
        <v>22</v>
      </c>
      <c r="F264" s="220" t="s">
        <v>367</v>
      </c>
      <c r="G264" s="218"/>
      <c r="H264" s="219" t="s">
        <v>22</v>
      </c>
      <c r="I264" s="221"/>
      <c r="J264" s="218"/>
      <c r="K264" s="218"/>
      <c r="L264" s="222"/>
      <c r="M264" s="223"/>
      <c r="N264" s="224"/>
      <c r="O264" s="224"/>
      <c r="P264" s="224"/>
      <c r="Q264" s="224"/>
      <c r="R264" s="224"/>
      <c r="S264" s="224"/>
      <c r="T264" s="225"/>
      <c r="AT264" s="226" t="s">
        <v>144</v>
      </c>
      <c r="AU264" s="226" t="s">
        <v>83</v>
      </c>
      <c r="AV264" s="12" t="s">
        <v>24</v>
      </c>
      <c r="AW264" s="12" t="s">
        <v>38</v>
      </c>
      <c r="AX264" s="12" t="s">
        <v>74</v>
      </c>
      <c r="AY264" s="226" t="s">
        <v>133</v>
      </c>
    </row>
    <row r="265" spans="2:65" s="13" customFormat="1" ht="13.5">
      <c r="B265" s="227"/>
      <c r="C265" s="228"/>
      <c r="D265" s="203" t="s">
        <v>144</v>
      </c>
      <c r="E265" s="229" t="s">
        <v>22</v>
      </c>
      <c r="F265" s="230" t="s">
        <v>147</v>
      </c>
      <c r="G265" s="228"/>
      <c r="H265" s="231">
        <v>20</v>
      </c>
      <c r="I265" s="232"/>
      <c r="J265" s="228"/>
      <c r="K265" s="228"/>
      <c r="L265" s="233"/>
      <c r="M265" s="234"/>
      <c r="N265" s="235"/>
      <c r="O265" s="235"/>
      <c r="P265" s="235"/>
      <c r="Q265" s="235"/>
      <c r="R265" s="235"/>
      <c r="S265" s="235"/>
      <c r="T265" s="236"/>
      <c r="AT265" s="237" t="s">
        <v>144</v>
      </c>
      <c r="AU265" s="237" t="s">
        <v>83</v>
      </c>
      <c r="AV265" s="13" t="s">
        <v>140</v>
      </c>
      <c r="AW265" s="13" t="s">
        <v>38</v>
      </c>
      <c r="AX265" s="13" t="s">
        <v>24</v>
      </c>
      <c r="AY265" s="237" t="s">
        <v>133</v>
      </c>
    </row>
    <row r="266" spans="2:65" s="1" customFormat="1" ht="25.5" customHeight="1">
      <c r="B266" s="40"/>
      <c r="C266" s="191" t="s">
        <v>368</v>
      </c>
      <c r="D266" s="191" t="s">
        <v>135</v>
      </c>
      <c r="E266" s="192" t="s">
        <v>369</v>
      </c>
      <c r="F266" s="193" t="s">
        <v>370</v>
      </c>
      <c r="G266" s="194" t="s">
        <v>175</v>
      </c>
      <c r="H266" s="195">
        <v>123.7</v>
      </c>
      <c r="I266" s="196"/>
      <c r="J266" s="197">
        <f>ROUND(I266*H266,2)</f>
        <v>0</v>
      </c>
      <c r="K266" s="193" t="s">
        <v>139</v>
      </c>
      <c r="L266" s="60"/>
      <c r="M266" s="198" t="s">
        <v>22</v>
      </c>
      <c r="N266" s="199" t="s">
        <v>45</v>
      </c>
      <c r="O266" s="41"/>
      <c r="P266" s="200">
        <f>O266*H266</f>
        <v>0</v>
      </c>
      <c r="Q266" s="200">
        <v>0.15540000000000001</v>
      </c>
      <c r="R266" s="200">
        <f>Q266*H266</f>
        <v>19.222980000000003</v>
      </c>
      <c r="S266" s="200">
        <v>0</v>
      </c>
      <c r="T266" s="201">
        <f>S266*H266</f>
        <v>0</v>
      </c>
      <c r="AR266" s="24" t="s">
        <v>140</v>
      </c>
      <c r="AT266" s="24" t="s">
        <v>135</v>
      </c>
      <c r="AU266" s="24" t="s">
        <v>83</v>
      </c>
      <c r="AY266" s="24" t="s">
        <v>133</v>
      </c>
      <c r="BE266" s="202">
        <f>IF(N266="základní",J266,0)</f>
        <v>0</v>
      </c>
      <c r="BF266" s="202">
        <f>IF(N266="snížená",J266,0)</f>
        <v>0</v>
      </c>
      <c r="BG266" s="202">
        <f>IF(N266="zákl. přenesená",J266,0)</f>
        <v>0</v>
      </c>
      <c r="BH266" s="202">
        <f>IF(N266="sníž. přenesená",J266,0)</f>
        <v>0</v>
      </c>
      <c r="BI266" s="202">
        <f>IF(N266="nulová",J266,0)</f>
        <v>0</v>
      </c>
      <c r="BJ266" s="24" t="s">
        <v>24</v>
      </c>
      <c r="BK266" s="202">
        <f>ROUND(I266*H266,2)</f>
        <v>0</v>
      </c>
      <c r="BL266" s="24" t="s">
        <v>140</v>
      </c>
      <c r="BM266" s="24" t="s">
        <v>371</v>
      </c>
    </row>
    <row r="267" spans="2:65" s="11" customFormat="1" ht="13.5">
      <c r="B267" s="206"/>
      <c r="C267" s="207"/>
      <c r="D267" s="203" t="s">
        <v>144</v>
      </c>
      <c r="E267" s="208" t="s">
        <v>22</v>
      </c>
      <c r="F267" s="209" t="s">
        <v>372</v>
      </c>
      <c r="G267" s="207"/>
      <c r="H267" s="210">
        <v>123.7</v>
      </c>
      <c r="I267" s="211"/>
      <c r="J267" s="207"/>
      <c r="K267" s="207"/>
      <c r="L267" s="212"/>
      <c r="M267" s="213"/>
      <c r="N267" s="214"/>
      <c r="O267" s="214"/>
      <c r="P267" s="214"/>
      <c r="Q267" s="214"/>
      <c r="R267" s="214"/>
      <c r="S267" s="214"/>
      <c r="T267" s="215"/>
      <c r="AT267" s="216" t="s">
        <v>144</v>
      </c>
      <c r="AU267" s="216" t="s">
        <v>83</v>
      </c>
      <c r="AV267" s="11" t="s">
        <v>83</v>
      </c>
      <c r="AW267" s="11" t="s">
        <v>38</v>
      </c>
      <c r="AX267" s="11" t="s">
        <v>74</v>
      </c>
      <c r="AY267" s="216" t="s">
        <v>133</v>
      </c>
    </row>
    <row r="268" spans="2:65" s="12" customFormat="1" ht="13.5">
      <c r="B268" s="217"/>
      <c r="C268" s="218"/>
      <c r="D268" s="203" t="s">
        <v>144</v>
      </c>
      <c r="E268" s="219" t="s">
        <v>22</v>
      </c>
      <c r="F268" s="220" t="s">
        <v>158</v>
      </c>
      <c r="G268" s="218"/>
      <c r="H268" s="219" t="s">
        <v>22</v>
      </c>
      <c r="I268" s="221"/>
      <c r="J268" s="218"/>
      <c r="K268" s="218"/>
      <c r="L268" s="222"/>
      <c r="M268" s="223"/>
      <c r="N268" s="224"/>
      <c r="O268" s="224"/>
      <c r="P268" s="224"/>
      <c r="Q268" s="224"/>
      <c r="R268" s="224"/>
      <c r="S268" s="224"/>
      <c r="T268" s="225"/>
      <c r="AT268" s="226" t="s">
        <v>144</v>
      </c>
      <c r="AU268" s="226" t="s">
        <v>83</v>
      </c>
      <c r="AV268" s="12" t="s">
        <v>24</v>
      </c>
      <c r="AW268" s="12" t="s">
        <v>38</v>
      </c>
      <c r="AX268" s="12" t="s">
        <v>74</v>
      </c>
      <c r="AY268" s="226" t="s">
        <v>133</v>
      </c>
    </row>
    <row r="269" spans="2:65" s="13" customFormat="1" ht="13.5">
      <c r="B269" s="227"/>
      <c r="C269" s="228"/>
      <c r="D269" s="203" t="s">
        <v>144</v>
      </c>
      <c r="E269" s="229" t="s">
        <v>22</v>
      </c>
      <c r="F269" s="230" t="s">
        <v>147</v>
      </c>
      <c r="G269" s="228"/>
      <c r="H269" s="231">
        <v>123.7</v>
      </c>
      <c r="I269" s="232"/>
      <c r="J269" s="228"/>
      <c r="K269" s="228"/>
      <c r="L269" s="233"/>
      <c r="M269" s="234"/>
      <c r="N269" s="235"/>
      <c r="O269" s="235"/>
      <c r="P269" s="235"/>
      <c r="Q269" s="235"/>
      <c r="R269" s="235"/>
      <c r="S269" s="235"/>
      <c r="T269" s="236"/>
      <c r="AT269" s="237" t="s">
        <v>144</v>
      </c>
      <c r="AU269" s="237" t="s">
        <v>83</v>
      </c>
      <c r="AV269" s="13" t="s">
        <v>140</v>
      </c>
      <c r="AW269" s="13" t="s">
        <v>38</v>
      </c>
      <c r="AX269" s="13" t="s">
        <v>24</v>
      </c>
      <c r="AY269" s="237" t="s">
        <v>133</v>
      </c>
    </row>
    <row r="270" spans="2:65" s="1" customFormat="1" ht="16.5" customHeight="1">
      <c r="B270" s="40"/>
      <c r="C270" s="238" t="s">
        <v>373</v>
      </c>
      <c r="D270" s="238" t="s">
        <v>233</v>
      </c>
      <c r="E270" s="239" t="s">
        <v>374</v>
      </c>
      <c r="F270" s="240" t="s">
        <v>375</v>
      </c>
      <c r="G270" s="241" t="s">
        <v>346</v>
      </c>
      <c r="H270" s="242">
        <v>124.937</v>
      </c>
      <c r="I270" s="243"/>
      <c r="J270" s="244">
        <f>ROUND(I270*H270,2)</f>
        <v>0</v>
      </c>
      <c r="K270" s="240" t="s">
        <v>22</v>
      </c>
      <c r="L270" s="245"/>
      <c r="M270" s="246" t="s">
        <v>22</v>
      </c>
      <c r="N270" s="247" t="s">
        <v>45</v>
      </c>
      <c r="O270" s="41"/>
      <c r="P270" s="200">
        <f>O270*H270</f>
        <v>0</v>
      </c>
      <c r="Q270" s="200">
        <v>0.108</v>
      </c>
      <c r="R270" s="200">
        <f>Q270*H270</f>
        <v>13.493195999999999</v>
      </c>
      <c r="S270" s="200">
        <v>0</v>
      </c>
      <c r="T270" s="201">
        <f>S270*H270</f>
        <v>0</v>
      </c>
      <c r="AR270" s="24" t="s">
        <v>178</v>
      </c>
      <c r="AT270" s="24" t="s">
        <v>233</v>
      </c>
      <c r="AU270" s="24" t="s">
        <v>83</v>
      </c>
      <c r="AY270" s="24" t="s">
        <v>133</v>
      </c>
      <c r="BE270" s="202">
        <f>IF(N270="základní",J270,0)</f>
        <v>0</v>
      </c>
      <c r="BF270" s="202">
        <f>IF(N270="snížená",J270,0)</f>
        <v>0</v>
      </c>
      <c r="BG270" s="202">
        <f>IF(N270="zákl. přenesená",J270,0)</f>
        <v>0</v>
      </c>
      <c r="BH270" s="202">
        <f>IF(N270="sníž. přenesená",J270,0)</f>
        <v>0</v>
      </c>
      <c r="BI270" s="202">
        <f>IF(N270="nulová",J270,0)</f>
        <v>0</v>
      </c>
      <c r="BJ270" s="24" t="s">
        <v>24</v>
      </c>
      <c r="BK270" s="202">
        <f>ROUND(I270*H270,2)</f>
        <v>0</v>
      </c>
      <c r="BL270" s="24" t="s">
        <v>140</v>
      </c>
      <c r="BM270" s="24" t="s">
        <v>376</v>
      </c>
    </row>
    <row r="271" spans="2:65" s="11" customFormat="1" ht="13.5">
      <c r="B271" s="206"/>
      <c r="C271" s="207"/>
      <c r="D271" s="203" t="s">
        <v>144</v>
      </c>
      <c r="E271" s="207"/>
      <c r="F271" s="209" t="s">
        <v>377</v>
      </c>
      <c r="G271" s="207"/>
      <c r="H271" s="210">
        <v>124.937</v>
      </c>
      <c r="I271" s="211"/>
      <c r="J271" s="207"/>
      <c r="K271" s="207"/>
      <c r="L271" s="212"/>
      <c r="M271" s="213"/>
      <c r="N271" s="214"/>
      <c r="O271" s="214"/>
      <c r="P271" s="214"/>
      <c r="Q271" s="214"/>
      <c r="R271" s="214"/>
      <c r="S271" s="214"/>
      <c r="T271" s="215"/>
      <c r="AT271" s="216" t="s">
        <v>144</v>
      </c>
      <c r="AU271" s="216" t="s">
        <v>83</v>
      </c>
      <c r="AV271" s="11" t="s">
        <v>83</v>
      </c>
      <c r="AW271" s="11" t="s">
        <v>6</v>
      </c>
      <c r="AX271" s="11" t="s">
        <v>24</v>
      </c>
      <c r="AY271" s="216" t="s">
        <v>133</v>
      </c>
    </row>
    <row r="272" spans="2:65" s="1" customFormat="1" ht="25.5" customHeight="1">
      <c r="B272" s="40"/>
      <c r="C272" s="191" t="s">
        <v>378</v>
      </c>
      <c r="D272" s="191" t="s">
        <v>135</v>
      </c>
      <c r="E272" s="192" t="s">
        <v>379</v>
      </c>
      <c r="F272" s="193" t="s">
        <v>380</v>
      </c>
      <c r="G272" s="194" t="s">
        <v>189</v>
      </c>
      <c r="H272" s="195">
        <v>5.5670000000000002</v>
      </c>
      <c r="I272" s="196"/>
      <c r="J272" s="197">
        <f>ROUND(I272*H272,2)</f>
        <v>0</v>
      </c>
      <c r="K272" s="193" t="s">
        <v>139</v>
      </c>
      <c r="L272" s="60"/>
      <c r="M272" s="198" t="s">
        <v>22</v>
      </c>
      <c r="N272" s="199" t="s">
        <v>45</v>
      </c>
      <c r="O272" s="41"/>
      <c r="P272" s="200">
        <f>O272*H272</f>
        <v>0</v>
      </c>
      <c r="Q272" s="200">
        <v>2.2563399999999998</v>
      </c>
      <c r="R272" s="200">
        <f>Q272*H272</f>
        <v>12.56104478</v>
      </c>
      <c r="S272" s="200">
        <v>0</v>
      </c>
      <c r="T272" s="201">
        <f>S272*H272</f>
        <v>0</v>
      </c>
      <c r="AR272" s="24" t="s">
        <v>140</v>
      </c>
      <c r="AT272" s="24" t="s">
        <v>135</v>
      </c>
      <c r="AU272" s="24" t="s">
        <v>83</v>
      </c>
      <c r="AY272" s="24" t="s">
        <v>133</v>
      </c>
      <c r="BE272" s="202">
        <f>IF(N272="základní",J272,0)</f>
        <v>0</v>
      </c>
      <c r="BF272" s="202">
        <f>IF(N272="snížená",J272,0)</f>
        <v>0</v>
      </c>
      <c r="BG272" s="202">
        <f>IF(N272="zákl. přenesená",J272,0)</f>
        <v>0</v>
      </c>
      <c r="BH272" s="202">
        <f>IF(N272="sníž. přenesená",J272,0)</f>
        <v>0</v>
      </c>
      <c r="BI272" s="202">
        <f>IF(N272="nulová",J272,0)</f>
        <v>0</v>
      </c>
      <c r="BJ272" s="24" t="s">
        <v>24</v>
      </c>
      <c r="BK272" s="202">
        <f>ROUND(I272*H272,2)</f>
        <v>0</v>
      </c>
      <c r="BL272" s="24" t="s">
        <v>140</v>
      </c>
      <c r="BM272" s="24" t="s">
        <v>381</v>
      </c>
    </row>
    <row r="273" spans="2:65" s="11" customFormat="1" ht="13.5">
      <c r="B273" s="206"/>
      <c r="C273" s="207"/>
      <c r="D273" s="203" t="s">
        <v>144</v>
      </c>
      <c r="E273" s="208" t="s">
        <v>22</v>
      </c>
      <c r="F273" s="209" t="s">
        <v>382</v>
      </c>
      <c r="G273" s="207"/>
      <c r="H273" s="210">
        <v>5.5670000000000002</v>
      </c>
      <c r="I273" s="211"/>
      <c r="J273" s="207"/>
      <c r="K273" s="207"/>
      <c r="L273" s="212"/>
      <c r="M273" s="213"/>
      <c r="N273" s="214"/>
      <c r="O273" s="214"/>
      <c r="P273" s="214"/>
      <c r="Q273" s="214"/>
      <c r="R273" s="214"/>
      <c r="S273" s="214"/>
      <c r="T273" s="215"/>
      <c r="AT273" s="216" t="s">
        <v>144</v>
      </c>
      <c r="AU273" s="216" t="s">
        <v>83</v>
      </c>
      <c r="AV273" s="11" t="s">
        <v>83</v>
      </c>
      <c r="AW273" s="11" t="s">
        <v>38</v>
      </c>
      <c r="AX273" s="11" t="s">
        <v>74</v>
      </c>
      <c r="AY273" s="216" t="s">
        <v>133</v>
      </c>
    </row>
    <row r="274" spans="2:65" s="13" customFormat="1" ht="13.5">
      <c r="B274" s="227"/>
      <c r="C274" s="228"/>
      <c r="D274" s="203" t="s">
        <v>144</v>
      </c>
      <c r="E274" s="229" t="s">
        <v>22</v>
      </c>
      <c r="F274" s="230" t="s">
        <v>147</v>
      </c>
      <c r="G274" s="228"/>
      <c r="H274" s="231">
        <v>5.5670000000000002</v>
      </c>
      <c r="I274" s="232"/>
      <c r="J274" s="228"/>
      <c r="K274" s="228"/>
      <c r="L274" s="233"/>
      <c r="M274" s="234"/>
      <c r="N274" s="235"/>
      <c r="O274" s="235"/>
      <c r="P274" s="235"/>
      <c r="Q274" s="235"/>
      <c r="R274" s="235"/>
      <c r="S274" s="235"/>
      <c r="T274" s="236"/>
      <c r="AT274" s="237" t="s">
        <v>144</v>
      </c>
      <c r="AU274" s="237" t="s">
        <v>83</v>
      </c>
      <c r="AV274" s="13" t="s">
        <v>140</v>
      </c>
      <c r="AW274" s="13" t="s">
        <v>38</v>
      </c>
      <c r="AX274" s="13" t="s">
        <v>24</v>
      </c>
      <c r="AY274" s="237" t="s">
        <v>133</v>
      </c>
    </row>
    <row r="275" spans="2:65" s="1" customFormat="1" ht="25.5" customHeight="1">
      <c r="B275" s="40"/>
      <c r="C275" s="191" t="s">
        <v>383</v>
      </c>
      <c r="D275" s="191" t="s">
        <v>135</v>
      </c>
      <c r="E275" s="192" t="s">
        <v>384</v>
      </c>
      <c r="F275" s="193" t="s">
        <v>385</v>
      </c>
      <c r="G275" s="194" t="s">
        <v>175</v>
      </c>
      <c r="H275" s="195">
        <v>12.36</v>
      </c>
      <c r="I275" s="196"/>
      <c r="J275" s="197">
        <f>ROUND(I275*H275,2)</f>
        <v>0</v>
      </c>
      <c r="K275" s="193" t="s">
        <v>22</v>
      </c>
      <c r="L275" s="60"/>
      <c r="M275" s="198" t="s">
        <v>22</v>
      </c>
      <c r="N275" s="199" t="s">
        <v>45</v>
      </c>
      <c r="O275" s="41"/>
      <c r="P275" s="200">
        <f>O275*H275</f>
        <v>0</v>
      </c>
      <c r="Q275" s="200">
        <v>0</v>
      </c>
      <c r="R275" s="200">
        <f>Q275*H275</f>
        <v>0</v>
      </c>
      <c r="S275" s="200">
        <v>0</v>
      </c>
      <c r="T275" s="201">
        <f>S275*H275</f>
        <v>0</v>
      </c>
      <c r="AR275" s="24" t="s">
        <v>140</v>
      </c>
      <c r="AT275" s="24" t="s">
        <v>135</v>
      </c>
      <c r="AU275" s="24" t="s">
        <v>83</v>
      </c>
      <c r="AY275" s="24" t="s">
        <v>133</v>
      </c>
      <c r="BE275" s="202">
        <f>IF(N275="základní",J275,0)</f>
        <v>0</v>
      </c>
      <c r="BF275" s="202">
        <f>IF(N275="snížená",J275,0)</f>
        <v>0</v>
      </c>
      <c r="BG275" s="202">
        <f>IF(N275="zákl. přenesená",J275,0)</f>
        <v>0</v>
      </c>
      <c r="BH275" s="202">
        <f>IF(N275="sníž. přenesená",J275,0)</f>
        <v>0</v>
      </c>
      <c r="BI275" s="202">
        <f>IF(N275="nulová",J275,0)</f>
        <v>0</v>
      </c>
      <c r="BJ275" s="24" t="s">
        <v>24</v>
      </c>
      <c r="BK275" s="202">
        <f>ROUND(I275*H275,2)</f>
        <v>0</v>
      </c>
      <c r="BL275" s="24" t="s">
        <v>140</v>
      </c>
      <c r="BM275" s="24" t="s">
        <v>386</v>
      </c>
    </row>
    <row r="276" spans="2:65" s="11" customFormat="1" ht="13.5">
      <c r="B276" s="206"/>
      <c r="C276" s="207"/>
      <c r="D276" s="203" t="s">
        <v>144</v>
      </c>
      <c r="E276" s="208" t="s">
        <v>22</v>
      </c>
      <c r="F276" s="209" t="s">
        <v>387</v>
      </c>
      <c r="G276" s="207"/>
      <c r="H276" s="210">
        <v>12.36</v>
      </c>
      <c r="I276" s="211"/>
      <c r="J276" s="207"/>
      <c r="K276" s="207"/>
      <c r="L276" s="212"/>
      <c r="M276" s="213"/>
      <c r="N276" s="214"/>
      <c r="O276" s="214"/>
      <c r="P276" s="214"/>
      <c r="Q276" s="214"/>
      <c r="R276" s="214"/>
      <c r="S276" s="214"/>
      <c r="T276" s="215"/>
      <c r="AT276" s="216" t="s">
        <v>144</v>
      </c>
      <c r="AU276" s="216" t="s">
        <v>83</v>
      </c>
      <c r="AV276" s="11" t="s">
        <v>83</v>
      </c>
      <c r="AW276" s="11" t="s">
        <v>38</v>
      </c>
      <c r="AX276" s="11" t="s">
        <v>74</v>
      </c>
      <c r="AY276" s="216" t="s">
        <v>133</v>
      </c>
    </row>
    <row r="277" spans="2:65" s="12" customFormat="1" ht="13.5">
      <c r="B277" s="217"/>
      <c r="C277" s="218"/>
      <c r="D277" s="203" t="s">
        <v>144</v>
      </c>
      <c r="E277" s="219" t="s">
        <v>22</v>
      </c>
      <c r="F277" s="220" t="s">
        <v>158</v>
      </c>
      <c r="G277" s="218"/>
      <c r="H277" s="219" t="s">
        <v>22</v>
      </c>
      <c r="I277" s="221"/>
      <c r="J277" s="218"/>
      <c r="K277" s="218"/>
      <c r="L277" s="222"/>
      <c r="M277" s="223"/>
      <c r="N277" s="224"/>
      <c r="O277" s="224"/>
      <c r="P277" s="224"/>
      <c r="Q277" s="224"/>
      <c r="R277" s="224"/>
      <c r="S277" s="224"/>
      <c r="T277" s="225"/>
      <c r="AT277" s="226" t="s">
        <v>144</v>
      </c>
      <c r="AU277" s="226" t="s">
        <v>83</v>
      </c>
      <c r="AV277" s="12" t="s">
        <v>24</v>
      </c>
      <c r="AW277" s="12" t="s">
        <v>38</v>
      </c>
      <c r="AX277" s="12" t="s">
        <v>74</v>
      </c>
      <c r="AY277" s="226" t="s">
        <v>133</v>
      </c>
    </row>
    <row r="278" spans="2:65" s="13" customFormat="1" ht="13.5">
      <c r="B278" s="227"/>
      <c r="C278" s="228"/>
      <c r="D278" s="203" t="s">
        <v>144</v>
      </c>
      <c r="E278" s="229" t="s">
        <v>22</v>
      </c>
      <c r="F278" s="230" t="s">
        <v>147</v>
      </c>
      <c r="G278" s="228"/>
      <c r="H278" s="231">
        <v>12.36</v>
      </c>
      <c r="I278" s="232"/>
      <c r="J278" s="228"/>
      <c r="K278" s="228"/>
      <c r="L278" s="233"/>
      <c r="M278" s="234"/>
      <c r="N278" s="235"/>
      <c r="O278" s="235"/>
      <c r="P278" s="235"/>
      <c r="Q278" s="235"/>
      <c r="R278" s="235"/>
      <c r="S278" s="235"/>
      <c r="T278" s="236"/>
      <c r="AT278" s="237" t="s">
        <v>144</v>
      </c>
      <c r="AU278" s="237" t="s">
        <v>83</v>
      </c>
      <c r="AV278" s="13" t="s">
        <v>140</v>
      </c>
      <c r="AW278" s="13" t="s">
        <v>38</v>
      </c>
      <c r="AX278" s="13" t="s">
        <v>24</v>
      </c>
      <c r="AY278" s="237" t="s">
        <v>133</v>
      </c>
    </row>
    <row r="279" spans="2:65" s="1" customFormat="1" ht="16.5" customHeight="1">
      <c r="B279" s="40"/>
      <c r="C279" s="191" t="s">
        <v>388</v>
      </c>
      <c r="D279" s="191" t="s">
        <v>135</v>
      </c>
      <c r="E279" s="192" t="s">
        <v>389</v>
      </c>
      <c r="F279" s="193" t="s">
        <v>390</v>
      </c>
      <c r="G279" s="194" t="s">
        <v>175</v>
      </c>
      <c r="H279" s="195">
        <v>12.36</v>
      </c>
      <c r="I279" s="196"/>
      <c r="J279" s="197">
        <f>ROUND(I279*H279,2)</f>
        <v>0</v>
      </c>
      <c r="K279" s="193" t="s">
        <v>139</v>
      </c>
      <c r="L279" s="60"/>
      <c r="M279" s="198" t="s">
        <v>22</v>
      </c>
      <c r="N279" s="199" t="s">
        <v>45</v>
      </c>
      <c r="O279" s="41"/>
      <c r="P279" s="200">
        <f>O279*H279</f>
        <v>0</v>
      </c>
      <c r="Q279" s="200">
        <v>0</v>
      </c>
      <c r="R279" s="200">
        <f>Q279*H279</f>
        <v>0</v>
      </c>
      <c r="S279" s="200">
        <v>0</v>
      </c>
      <c r="T279" s="201">
        <f>S279*H279</f>
        <v>0</v>
      </c>
      <c r="AR279" s="24" t="s">
        <v>140</v>
      </c>
      <c r="AT279" s="24" t="s">
        <v>135</v>
      </c>
      <c r="AU279" s="24" t="s">
        <v>83</v>
      </c>
      <c r="AY279" s="24" t="s">
        <v>133</v>
      </c>
      <c r="BE279" s="202">
        <f>IF(N279="základní",J279,0)</f>
        <v>0</v>
      </c>
      <c r="BF279" s="202">
        <f>IF(N279="snížená",J279,0)</f>
        <v>0</v>
      </c>
      <c r="BG279" s="202">
        <f>IF(N279="zákl. přenesená",J279,0)</f>
        <v>0</v>
      </c>
      <c r="BH279" s="202">
        <f>IF(N279="sníž. přenesená",J279,0)</f>
        <v>0</v>
      </c>
      <c r="BI279" s="202">
        <f>IF(N279="nulová",J279,0)</f>
        <v>0</v>
      </c>
      <c r="BJ279" s="24" t="s">
        <v>24</v>
      </c>
      <c r="BK279" s="202">
        <f>ROUND(I279*H279,2)</f>
        <v>0</v>
      </c>
      <c r="BL279" s="24" t="s">
        <v>140</v>
      </c>
      <c r="BM279" s="24" t="s">
        <v>391</v>
      </c>
    </row>
    <row r="280" spans="2:65" s="11" customFormat="1" ht="13.5">
      <c r="B280" s="206"/>
      <c r="C280" s="207"/>
      <c r="D280" s="203" t="s">
        <v>144</v>
      </c>
      <c r="E280" s="208" t="s">
        <v>22</v>
      </c>
      <c r="F280" s="209" t="s">
        <v>387</v>
      </c>
      <c r="G280" s="207"/>
      <c r="H280" s="210">
        <v>12.36</v>
      </c>
      <c r="I280" s="211"/>
      <c r="J280" s="207"/>
      <c r="K280" s="207"/>
      <c r="L280" s="212"/>
      <c r="M280" s="213"/>
      <c r="N280" s="214"/>
      <c r="O280" s="214"/>
      <c r="P280" s="214"/>
      <c r="Q280" s="214"/>
      <c r="R280" s="214"/>
      <c r="S280" s="214"/>
      <c r="T280" s="215"/>
      <c r="AT280" s="216" t="s">
        <v>144</v>
      </c>
      <c r="AU280" s="216" t="s">
        <v>83</v>
      </c>
      <c r="AV280" s="11" t="s">
        <v>83</v>
      </c>
      <c r="AW280" s="11" t="s">
        <v>38</v>
      </c>
      <c r="AX280" s="11" t="s">
        <v>74</v>
      </c>
      <c r="AY280" s="216" t="s">
        <v>133</v>
      </c>
    </row>
    <row r="281" spans="2:65" s="12" customFormat="1" ht="13.5">
      <c r="B281" s="217"/>
      <c r="C281" s="218"/>
      <c r="D281" s="203" t="s">
        <v>144</v>
      </c>
      <c r="E281" s="219" t="s">
        <v>22</v>
      </c>
      <c r="F281" s="220" t="s">
        <v>158</v>
      </c>
      <c r="G281" s="218"/>
      <c r="H281" s="219" t="s">
        <v>22</v>
      </c>
      <c r="I281" s="221"/>
      <c r="J281" s="218"/>
      <c r="K281" s="218"/>
      <c r="L281" s="222"/>
      <c r="M281" s="223"/>
      <c r="N281" s="224"/>
      <c r="O281" s="224"/>
      <c r="P281" s="224"/>
      <c r="Q281" s="224"/>
      <c r="R281" s="224"/>
      <c r="S281" s="224"/>
      <c r="T281" s="225"/>
      <c r="AT281" s="226" t="s">
        <v>144</v>
      </c>
      <c r="AU281" s="226" t="s">
        <v>83</v>
      </c>
      <c r="AV281" s="12" t="s">
        <v>24</v>
      </c>
      <c r="AW281" s="12" t="s">
        <v>38</v>
      </c>
      <c r="AX281" s="12" t="s">
        <v>74</v>
      </c>
      <c r="AY281" s="226" t="s">
        <v>133</v>
      </c>
    </row>
    <row r="282" spans="2:65" s="13" customFormat="1" ht="13.5">
      <c r="B282" s="227"/>
      <c r="C282" s="228"/>
      <c r="D282" s="203" t="s">
        <v>144</v>
      </c>
      <c r="E282" s="229" t="s">
        <v>22</v>
      </c>
      <c r="F282" s="230" t="s">
        <v>147</v>
      </c>
      <c r="G282" s="228"/>
      <c r="H282" s="231">
        <v>12.36</v>
      </c>
      <c r="I282" s="232"/>
      <c r="J282" s="228"/>
      <c r="K282" s="228"/>
      <c r="L282" s="233"/>
      <c r="M282" s="234"/>
      <c r="N282" s="235"/>
      <c r="O282" s="235"/>
      <c r="P282" s="235"/>
      <c r="Q282" s="235"/>
      <c r="R282" s="235"/>
      <c r="S282" s="235"/>
      <c r="T282" s="236"/>
      <c r="AT282" s="237" t="s">
        <v>144</v>
      </c>
      <c r="AU282" s="237" t="s">
        <v>83</v>
      </c>
      <c r="AV282" s="13" t="s">
        <v>140</v>
      </c>
      <c r="AW282" s="13" t="s">
        <v>38</v>
      </c>
      <c r="AX282" s="13" t="s">
        <v>24</v>
      </c>
      <c r="AY282" s="237" t="s">
        <v>133</v>
      </c>
    </row>
    <row r="283" spans="2:65" s="1" customFormat="1" ht="16.5" customHeight="1">
      <c r="B283" s="40"/>
      <c r="C283" s="191" t="s">
        <v>392</v>
      </c>
      <c r="D283" s="191" t="s">
        <v>135</v>
      </c>
      <c r="E283" s="192" t="s">
        <v>393</v>
      </c>
      <c r="F283" s="193" t="s">
        <v>394</v>
      </c>
      <c r="G283" s="194" t="s">
        <v>175</v>
      </c>
      <c r="H283" s="195">
        <v>80</v>
      </c>
      <c r="I283" s="196"/>
      <c r="J283" s="197">
        <f>ROUND(I283*H283,2)</f>
        <v>0</v>
      </c>
      <c r="K283" s="193" t="s">
        <v>139</v>
      </c>
      <c r="L283" s="60"/>
      <c r="M283" s="198" t="s">
        <v>22</v>
      </c>
      <c r="N283" s="199" t="s">
        <v>45</v>
      </c>
      <c r="O283" s="41"/>
      <c r="P283" s="200">
        <f>O283*H283</f>
        <v>0</v>
      </c>
      <c r="Q283" s="200">
        <v>0</v>
      </c>
      <c r="R283" s="200">
        <f>Q283*H283</f>
        <v>0</v>
      </c>
      <c r="S283" s="200">
        <v>9.7000000000000003E-2</v>
      </c>
      <c r="T283" s="201">
        <f>S283*H283</f>
        <v>7.76</v>
      </c>
      <c r="AR283" s="24" t="s">
        <v>140</v>
      </c>
      <c r="AT283" s="24" t="s">
        <v>135</v>
      </c>
      <c r="AU283" s="24" t="s">
        <v>83</v>
      </c>
      <c r="AY283" s="24" t="s">
        <v>133</v>
      </c>
      <c r="BE283" s="202">
        <f>IF(N283="základní",J283,0)</f>
        <v>0</v>
      </c>
      <c r="BF283" s="202">
        <f>IF(N283="snížená",J283,0)</f>
        <v>0</v>
      </c>
      <c r="BG283" s="202">
        <f>IF(N283="zákl. přenesená",J283,0)</f>
        <v>0</v>
      </c>
      <c r="BH283" s="202">
        <f>IF(N283="sníž. přenesená",J283,0)</f>
        <v>0</v>
      </c>
      <c r="BI283" s="202">
        <f>IF(N283="nulová",J283,0)</f>
        <v>0</v>
      </c>
      <c r="BJ283" s="24" t="s">
        <v>24</v>
      </c>
      <c r="BK283" s="202">
        <f>ROUND(I283*H283,2)</f>
        <v>0</v>
      </c>
      <c r="BL283" s="24" t="s">
        <v>140</v>
      </c>
      <c r="BM283" s="24" t="s">
        <v>395</v>
      </c>
    </row>
    <row r="284" spans="2:65" s="1" customFormat="1" ht="81">
      <c r="B284" s="40"/>
      <c r="C284" s="62"/>
      <c r="D284" s="203" t="s">
        <v>142</v>
      </c>
      <c r="E284" s="62"/>
      <c r="F284" s="204" t="s">
        <v>396</v>
      </c>
      <c r="G284" s="62"/>
      <c r="H284" s="62"/>
      <c r="I284" s="162"/>
      <c r="J284" s="62"/>
      <c r="K284" s="62"/>
      <c r="L284" s="60"/>
      <c r="M284" s="205"/>
      <c r="N284" s="41"/>
      <c r="O284" s="41"/>
      <c r="P284" s="41"/>
      <c r="Q284" s="41"/>
      <c r="R284" s="41"/>
      <c r="S284" s="41"/>
      <c r="T284" s="77"/>
      <c r="AT284" s="24" t="s">
        <v>142</v>
      </c>
      <c r="AU284" s="24" t="s">
        <v>83</v>
      </c>
    </row>
    <row r="285" spans="2:65" s="11" customFormat="1" ht="13.5">
      <c r="B285" s="206"/>
      <c r="C285" s="207"/>
      <c r="D285" s="203" t="s">
        <v>144</v>
      </c>
      <c r="E285" s="208" t="s">
        <v>22</v>
      </c>
      <c r="F285" s="209" t="s">
        <v>397</v>
      </c>
      <c r="G285" s="207"/>
      <c r="H285" s="210">
        <v>80</v>
      </c>
      <c r="I285" s="211"/>
      <c r="J285" s="207"/>
      <c r="K285" s="207"/>
      <c r="L285" s="212"/>
      <c r="M285" s="213"/>
      <c r="N285" s="214"/>
      <c r="O285" s="214"/>
      <c r="P285" s="214"/>
      <c r="Q285" s="214"/>
      <c r="R285" s="214"/>
      <c r="S285" s="214"/>
      <c r="T285" s="215"/>
      <c r="AT285" s="216" t="s">
        <v>144</v>
      </c>
      <c r="AU285" s="216" t="s">
        <v>83</v>
      </c>
      <c r="AV285" s="11" t="s">
        <v>83</v>
      </c>
      <c r="AW285" s="11" t="s">
        <v>38</v>
      </c>
      <c r="AX285" s="11" t="s">
        <v>74</v>
      </c>
      <c r="AY285" s="216" t="s">
        <v>133</v>
      </c>
    </row>
    <row r="286" spans="2:65" s="12" customFormat="1" ht="13.5">
      <c r="B286" s="217"/>
      <c r="C286" s="218"/>
      <c r="D286" s="203" t="s">
        <v>144</v>
      </c>
      <c r="E286" s="219" t="s">
        <v>22</v>
      </c>
      <c r="F286" s="220" t="s">
        <v>158</v>
      </c>
      <c r="G286" s="218"/>
      <c r="H286" s="219" t="s">
        <v>22</v>
      </c>
      <c r="I286" s="221"/>
      <c r="J286" s="218"/>
      <c r="K286" s="218"/>
      <c r="L286" s="222"/>
      <c r="M286" s="223"/>
      <c r="N286" s="224"/>
      <c r="O286" s="224"/>
      <c r="P286" s="224"/>
      <c r="Q286" s="224"/>
      <c r="R286" s="224"/>
      <c r="S286" s="224"/>
      <c r="T286" s="225"/>
      <c r="AT286" s="226" t="s">
        <v>144</v>
      </c>
      <c r="AU286" s="226" t="s">
        <v>83</v>
      </c>
      <c r="AV286" s="12" t="s">
        <v>24</v>
      </c>
      <c r="AW286" s="12" t="s">
        <v>38</v>
      </c>
      <c r="AX286" s="12" t="s">
        <v>74</v>
      </c>
      <c r="AY286" s="226" t="s">
        <v>133</v>
      </c>
    </row>
    <row r="287" spans="2:65" s="13" customFormat="1" ht="13.5">
      <c r="B287" s="227"/>
      <c r="C287" s="228"/>
      <c r="D287" s="203" t="s">
        <v>144</v>
      </c>
      <c r="E287" s="229" t="s">
        <v>22</v>
      </c>
      <c r="F287" s="230" t="s">
        <v>147</v>
      </c>
      <c r="G287" s="228"/>
      <c r="H287" s="231">
        <v>80</v>
      </c>
      <c r="I287" s="232"/>
      <c r="J287" s="228"/>
      <c r="K287" s="228"/>
      <c r="L287" s="233"/>
      <c r="M287" s="234"/>
      <c r="N287" s="235"/>
      <c r="O287" s="235"/>
      <c r="P287" s="235"/>
      <c r="Q287" s="235"/>
      <c r="R287" s="235"/>
      <c r="S287" s="235"/>
      <c r="T287" s="236"/>
      <c r="AT287" s="237" t="s">
        <v>144</v>
      </c>
      <c r="AU287" s="237" t="s">
        <v>83</v>
      </c>
      <c r="AV287" s="13" t="s">
        <v>140</v>
      </c>
      <c r="AW287" s="13" t="s">
        <v>38</v>
      </c>
      <c r="AX287" s="13" t="s">
        <v>24</v>
      </c>
      <c r="AY287" s="237" t="s">
        <v>133</v>
      </c>
    </row>
    <row r="288" spans="2:65" s="1" customFormat="1" ht="25.5" customHeight="1">
      <c r="B288" s="40"/>
      <c r="C288" s="191" t="s">
        <v>398</v>
      </c>
      <c r="D288" s="191" t="s">
        <v>135</v>
      </c>
      <c r="E288" s="192" t="s">
        <v>399</v>
      </c>
      <c r="F288" s="193" t="s">
        <v>400</v>
      </c>
      <c r="G288" s="194" t="s">
        <v>346</v>
      </c>
      <c r="H288" s="195">
        <v>2</v>
      </c>
      <c r="I288" s="196"/>
      <c r="J288" s="197">
        <f>ROUND(I288*H288,2)</f>
        <v>0</v>
      </c>
      <c r="K288" s="193" t="s">
        <v>139</v>
      </c>
      <c r="L288" s="60"/>
      <c r="M288" s="198" t="s">
        <v>22</v>
      </c>
      <c r="N288" s="199" t="s">
        <v>45</v>
      </c>
      <c r="O288" s="41"/>
      <c r="P288" s="200">
        <f>O288*H288</f>
        <v>0</v>
      </c>
      <c r="Q288" s="200">
        <v>0</v>
      </c>
      <c r="R288" s="200">
        <f>Q288*H288</f>
        <v>0</v>
      </c>
      <c r="S288" s="200">
        <v>8.2000000000000003E-2</v>
      </c>
      <c r="T288" s="201">
        <f>S288*H288</f>
        <v>0.16400000000000001</v>
      </c>
      <c r="AR288" s="24" t="s">
        <v>140</v>
      </c>
      <c r="AT288" s="24" t="s">
        <v>135</v>
      </c>
      <c r="AU288" s="24" t="s">
        <v>83</v>
      </c>
      <c r="AY288" s="24" t="s">
        <v>133</v>
      </c>
      <c r="BE288" s="202">
        <f>IF(N288="základní",J288,0)</f>
        <v>0</v>
      </c>
      <c r="BF288" s="202">
        <f>IF(N288="snížená",J288,0)</f>
        <v>0</v>
      </c>
      <c r="BG288" s="202">
        <f>IF(N288="zákl. přenesená",J288,0)</f>
        <v>0</v>
      </c>
      <c r="BH288" s="202">
        <f>IF(N288="sníž. přenesená",J288,0)</f>
        <v>0</v>
      </c>
      <c r="BI288" s="202">
        <f>IF(N288="nulová",J288,0)</f>
        <v>0</v>
      </c>
      <c r="BJ288" s="24" t="s">
        <v>24</v>
      </c>
      <c r="BK288" s="202">
        <f>ROUND(I288*H288,2)</f>
        <v>0</v>
      </c>
      <c r="BL288" s="24" t="s">
        <v>140</v>
      </c>
      <c r="BM288" s="24" t="s">
        <v>401</v>
      </c>
    </row>
    <row r="289" spans="2:65" s="11" customFormat="1" ht="13.5">
      <c r="B289" s="206"/>
      <c r="C289" s="207"/>
      <c r="D289" s="203" t="s">
        <v>144</v>
      </c>
      <c r="E289" s="208" t="s">
        <v>22</v>
      </c>
      <c r="F289" s="209" t="s">
        <v>83</v>
      </c>
      <c r="G289" s="207"/>
      <c r="H289" s="210">
        <v>2</v>
      </c>
      <c r="I289" s="211"/>
      <c r="J289" s="207"/>
      <c r="K289" s="207"/>
      <c r="L289" s="212"/>
      <c r="M289" s="213"/>
      <c r="N289" s="214"/>
      <c r="O289" s="214"/>
      <c r="P289" s="214"/>
      <c r="Q289" s="214"/>
      <c r="R289" s="214"/>
      <c r="S289" s="214"/>
      <c r="T289" s="215"/>
      <c r="AT289" s="216" t="s">
        <v>144</v>
      </c>
      <c r="AU289" s="216" t="s">
        <v>83</v>
      </c>
      <c r="AV289" s="11" t="s">
        <v>83</v>
      </c>
      <c r="AW289" s="11" t="s">
        <v>38</v>
      </c>
      <c r="AX289" s="11" t="s">
        <v>74</v>
      </c>
      <c r="AY289" s="216" t="s">
        <v>133</v>
      </c>
    </row>
    <row r="290" spans="2:65" s="12" customFormat="1" ht="13.5">
      <c r="B290" s="217"/>
      <c r="C290" s="218"/>
      <c r="D290" s="203" t="s">
        <v>144</v>
      </c>
      <c r="E290" s="219" t="s">
        <v>22</v>
      </c>
      <c r="F290" s="220" t="s">
        <v>158</v>
      </c>
      <c r="G290" s="218"/>
      <c r="H290" s="219" t="s">
        <v>22</v>
      </c>
      <c r="I290" s="221"/>
      <c r="J290" s="218"/>
      <c r="K290" s="218"/>
      <c r="L290" s="222"/>
      <c r="M290" s="223"/>
      <c r="N290" s="224"/>
      <c r="O290" s="224"/>
      <c r="P290" s="224"/>
      <c r="Q290" s="224"/>
      <c r="R290" s="224"/>
      <c r="S290" s="224"/>
      <c r="T290" s="225"/>
      <c r="AT290" s="226" t="s">
        <v>144</v>
      </c>
      <c r="AU290" s="226" t="s">
        <v>83</v>
      </c>
      <c r="AV290" s="12" t="s">
        <v>24</v>
      </c>
      <c r="AW290" s="12" t="s">
        <v>38</v>
      </c>
      <c r="AX290" s="12" t="s">
        <v>74</v>
      </c>
      <c r="AY290" s="226" t="s">
        <v>133</v>
      </c>
    </row>
    <row r="291" spans="2:65" s="13" customFormat="1" ht="13.5">
      <c r="B291" s="227"/>
      <c r="C291" s="228"/>
      <c r="D291" s="203" t="s">
        <v>144</v>
      </c>
      <c r="E291" s="229" t="s">
        <v>22</v>
      </c>
      <c r="F291" s="230" t="s">
        <v>147</v>
      </c>
      <c r="G291" s="228"/>
      <c r="H291" s="231">
        <v>2</v>
      </c>
      <c r="I291" s="232"/>
      <c r="J291" s="228"/>
      <c r="K291" s="228"/>
      <c r="L291" s="233"/>
      <c r="M291" s="234"/>
      <c r="N291" s="235"/>
      <c r="O291" s="235"/>
      <c r="P291" s="235"/>
      <c r="Q291" s="235"/>
      <c r="R291" s="235"/>
      <c r="S291" s="235"/>
      <c r="T291" s="236"/>
      <c r="AT291" s="237" t="s">
        <v>144</v>
      </c>
      <c r="AU291" s="237" t="s">
        <v>83</v>
      </c>
      <c r="AV291" s="13" t="s">
        <v>140</v>
      </c>
      <c r="AW291" s="13" t="s">
        <v>38</v>
      </c>
      <c r="AX291" s="13" t="s">
        <v>24</v>
      </c>
      <c r="AY291" s="237" t="s">
        <v>133</v>
      </c>
    </row>
    <row r="292" spans="2:65" s="1" customFormat="1" ht="16.5" customHeight="1">
      <c r="B292" s="40"/>
      <c r="C292" s="191" t="s">
        <v>402</v>
      </c>
      <c r="D292" s="191" t="s">
        <v>135</v>
      </c>
      <c r="E292" s="192" t="s">
        <v>403</v>
      </c>
      <c r="F292" s="193" t="s">
        <v>404</v>
      </c>
      <c r="G292" s="194" t="s">
        <v>346</v>
      </c>
      <c r="H292" s="195">
        <v>2</v>
      </c>
      <c r="I292" s="196"/>
      <c r="J292" s="197">
        <f>ROUND(I292*H292,2)</f>
        <v>0</v>
      </c>
      <c r="K292" s="193" t="s">
        <v>139</v>
      </c>
      <c r="L292" s="60"/>
      <c r="M292" s="198" t="s">
        <v>22</v>
      </c>
      <c r="N292" s="199" t="s">
        <v>45</v>
      </c>
      <c r="O292" s="41"/>
      <c r="P292" s="200">
        <f>O292*H292</f>
        <v>0</v>
      </c>
      <c r="Q292" s="200">
        <v>0</v>
      </c>
      <c r="R292" s="200">
        <f>Q292*H292</f>
        <v>0</v>
      </c>
      <c r="S292" s="200">
        <v>3.6999999999999998E-2</v>
      </c>
      <c r="T292" s="201">
        <f>S292*H292</f>
        <v>7.3999999999999996E-2</v>
      </c>
      <c r="AR292" s="24" t="s">
        <v>140</v>
      </c>
      <c r="AT292" s="24" t="s">
        <v>135</v>
      </c>
      <c r="AU292" s="24" t="s">
        <v>83</v>
      </c>
      <c r="AY292" s="24" t="s">
        <v>133</v>
      </c>
      <c r="BE292" s="202">
        <f>IF(N292="základní",J292,0)</f>
        <v>0</v>
      </c>
      <c r="BF292" s="202">
        <f>IF(N292="snížená",J292,0)</f>
        <v>0</v>
      </c>
      <c r="BG292" s="202">
        <f>IF(N292="zákl. přenesená",J292,0)</f>
        <v>0</v>
      </c>
      <c r="BH292" s="202">
        <f>IF(N292="sníž. přenesená",J292,0)</f>
        <v>0</v>
      </c>
      <c r="BI292" s="202">
        <f>IF(N292="nulová",J292,0)</f>
        <v>0</v>
      </c>
      <c r="BJ292" s="24" t="s">
        <v>24</v>
      </c>
      <c r="BK292" s="202">
        <f>ROUND(I292*H292,2)</f>
        <v>0</v>
      </c>
      <c r="BL292" s="24" t="s">
        <v>140</v>
      </c>
      <c r="BM292" s="24" t="s">
        <v>405</v>
      </c>
    </row>
    <row r="293" spans="2:65" s="1" customFormat="1" ht="67.5">
      <c r="B293" s="40"/>
      <c r="C293" s="62"/>
      <c r="D293" s="203" t="s">
        <v>142</v>
      </c>
      <c r="E293" s="62"/>
      <c r="F293" s="204" t="s">
        <v>406</v>
      </c>
      <c r="G293" s="62"/>
      <c r="H293" s="62"/>
      <c r="I293" s="162"/>
      <c r="J293" s="62"/>
      <c r="K293" s="62"/>
      <c r="L293" s="60"/>
      <c r="M293" s="205"/>
      <c r="N293" s="41"/>
      <c r="O293" s="41"/>
      <c r="P293" s="41"/>
      <c r="Q293" s="41"/>
      <c r="R293" s="41"/>
      <c r="S293" s="41"/>
      <c r="T293" s="77"/>
      <c r="AT293" s="24" t="s">
        <v>142</v>
      </c>
      <c r="AU293" s="24" t="s">
        <v>83</v>
      </c>
    </row>
    <row r="294" spans="2:65" s="11" customFormat="1" ht="13.5">
      <c r="B294" s="206"/>
      <c r="C294" s="207"/>
      <c r="D294" s="203" t="s">
        <v>144</v>
      </c>
      <c r="E294" s="208" t="s">
        <v>22</v>
      </c>
      <c r="F294" s="209" t="s">
        <v>83</v>
      </c>
      <c r="G294" s="207"/>
      <c r="H294" s="210">
        <v>2</v>
      </c>
      <c r="I294" s="211"/>
      <c r="J294" s="207"/>
      <c r="K294" s="207"/>
      <c r="L294" s="212"/>
      <c r="M294" s="213"/>
      <c r="N294" s="214"/>
      <c r="O294" s="214"/>
      <c r="P294" s="214"/>
      <c r="Q294" s="214"/>
      <c r="R294" s="214"/>
      <c r="S294" s="214"/>
      <c r="T294" s="215"/>
      <c r="AT294" s="216" t="s">
        <v>144</v>
      </c>
      <c r="AU294" s="216" t="s">
        <v>83</v>
      </c>
      <c r="AV294" s="11" t="s">
        <v>83</v>
      </c>
      <c r="AW294" s="11" t="s">
        <v>38</v>
      </c>
      <c r="AX294" s="11" t="s">
        <v>74</v>
      </c>
      <c r="AY294" s="216" t="s">
        <v>133</v>
      </c>
    </row>
    <row r="295" spans="2:65" s="12" customFormat="1" ht="13.5">
      <c r="B295" s="217"/>
      <c r="C295" s="218"/>
      <c r="D295" s="203" t="s">
        <v>144</v>
      </c>
      <c r="E295" s="219" t="s">
        <v>22</v>
      </c>
      <c r="F295" s="220" t="s">
        <v>407</v>
      </c>
      <c r="G295" s="218"/>
      <c r="H295" s="219" t="s">
        <v>22</v>
      </c>
      <c r="I295" s="221"/>
      <c r="J295" s="218"/>
      <c r="K295" s="218"/>
      <c r="L295" s="222"/>
      <c r="M295" s="223"/>
      <c r="N295" s="224"/>
      <c r="O295" s="224"/>
      <c r="P295" s="224"/>
      <c r="Q295" s="224"/>
      <c r="R295" s="224"/>
      <c r="S295" s="224"/>
      <c r="T295" s="225"/>
      <c r="AT295" s="226" t="s">
        <v>144</v>
      </c>
      <c r="AU295" s="226" t="s">
        <v>83</v>
      </c>
      <c r="AV295" s="12" t="s">
        <v>24</v>
      </c>
      <c r="AW295" s="12" t="s">
        <v>38</v>
      </c>
      <c r="AX295" s="12" t="s">
        <v>74</v>
      </c>
      <c r="AY295" s="226" t="s">
        <v>133</v>
      </c>
    </row>
    <row r="296" spans="2:65" s="13" customFormat="1" ht="13.5">
      <c r="B296" s="227"/>
      <c r="C296" s="228"/>
      <c r="D296" s="203" t="s">
        <v>144</v>
      </c>
      <c r="E296" s="229" t="s">
        <v>22</v>
      </c>
      <c r="F296" s="230" t="s">
        <v>147</v>
      </c>
      <c r="G296" s="228"/>
      <c r="H296" s="231">
        <v>2</v>
      </c>
      <c r="I296" s="232"/>
      <c r="J296" s="228"/>
      <c r="K296" s="228"/>
      <c r="L296" s="233"/>
      <c r="M296" s="234"/>
      <c r="N296" s="235"/>
      <c r="O296" s="235"/>
      <c r="P296" s="235"/>
      <c r="Q296" s="235"/>
      <c r="R296" s="235"/>
      <c r="S296" s="235"/>
      <c r="T296" s="236"/>
      <c r="AT296" s="237" t="s">
        <v>144</v>
      </c>
      <c r="AU296" s="237" t="s">
        <v>83</v>
      </c>
      <c r="AV296" s="13" t="s">
        <v>140</v>
      </c>
      <c r="AW296" s="13" t="s">
        <v>38</v>
      </c>
      <c r="AX296" s="13" t="s">
        <v>24</v>
      </c>
      <c r="AY296" s="237" t="s">
        <v>133</v>
      </c>
    </row>
    <row r="297" spans="2:65" s="1" customFormat="1" ht="16.5" customHeight="1">
      <c r="B297" s="40"/>
      <c r="C297" s="191" t="s">
        <v>408</v>
      </c>
      <c r="D297" s="191" t="s">
        <v>135</v>
      </c>
      <c r="E297" s="192" t="s">
        <v>409</v>
      </c>
      <c r="F297" s="193" t="s">
        <v>410</v>
      </c>
      <c r="G297" s="194" t="s">
        <v>346</v>
      </c>
      <c r="H297" s="195">
        <v>3</v>
      </c>
      <c r="I297" s="196"/>
      <c r="J297" s="197">
        <f>ROUND(I297*H297,2)</f>
        <v>0</v>
      </c>
      <c r="K297" s="193" t="s">
        <v>139</v>
      </c>
      <c r="L297" s="60"/>
      <c r="M297" s="198" t="s">
        <v>22</v>
      </c>
      <c r="N297" s="199" t="s">
        <v>45</v>
      </c>
      <c r="O297" s="41"/>
      <c r="P297" s="200">
        <f>O297*H297</f>
        <v>0</v>
      </c>
      <c r="Q297" s="200">
        <v>0</v>
      </c>
      <c r="R297" s="200">
        <f>Q297*H297</f>
        <v>0</v>
      </c>
      <c r="S297" s="200">
        <v>4.0000000000000001E-3</v>
      </c>
      <c r="T297" s="201">
        <f>S297*H297</f>
        <v>1.2E-2</v>
      </c>
      <c r="AR297" s="24" t="s">
        <v>140</v>
      </c>
      <c r="AT297" s="24" t="s">
        <v>135</v>
      </c>
      <c r="AU297" s="24" t="s">
        <v>83</v>
      </c>
      <c r="AY297" s="24" t="s">
        <v>133</v>
      </c>
      <c r="BE297" s="202">
        <f>IF(N297="základní",J297,0)</f>
        <v>0</v>
      </c>
      <c r="BF297" s="202">
        <f>IF(N297="snížená",J297,0)</f>
        <v>0</v>
      </c>
      <c r="BG297" s="202">
        <f>IF(N297="zákl. přenesená",J297,0)</f>
        <v>0</v>
      </c>
      <c r="BH297" s="202">
        <f>IF(N297="sníž. přenesená",J297,0)</f>
        <v>0</v>
      </c>
      <c r="BI297" s="202">
        <f>IF(N297="nulová",J297,0)</f>
        <v>0</v>
      </c>
      <c r="BJ297" s="24" t="s">
        <v>24</v>
      </c>
      <c r="BK297" s="202">
        <f>ROUND(I297*H297,2)</f>
        <v>0</v>
      </c>
      <c r="BL297" s="24" t="s">
        <v>140</v>
      </c>
      <c r="BM297" s="24" t="s">
        <v>411</v>
      </c>
    </row>
    <row r="298" spans="2:65" s="1" customFormat="1" ht="40.5">
      <c r="B298" s="40"/>
      <c r="C298" s="62"/>
      <c r="D298" s="203" t="s">
        <v>142</v>
      </c>
      <c r="E298" s="62"/>
      <c r="F298" s="204" t="s">
        <v>412</v>
      </c>
      <c r="G298" s="62"/>
      <c r="H298" s="62"/>
      <c r="I298" s="162"/>
      <c r="J298" s="62"/>
      <c r="K298" s="62"/>
      <c r="L298" s="60"/>
      <c r="M298" s="205"/>
      <c r="N298" s="41"/>
      <c r="O298" s="41"/>
      <c r="P298" s="41"/>
      <c r="Q298" s="41"/>
      <c r="R298" s="41"/>
      <c r="S298" s="41"/>
      <c r="T298" s="77"/>
      <c r="AT298" s="24" t="s">
        <v>142</v>
      </c>
      <c r="AU298" s="24" t="s">
        <v>83</v>
      </c>
    </row>
    <row r="299" spans="2:65" s="11" customFormat="1" ht="13.5">
      <c r="B299" s="206"/>
      <c r="C299" s="207"/>
      <c r="D299" s="203" t="s">
        <v>144</v>
      </c>
      <c r="E299" s="208" t="s">
        <v>22</v>
      </c>
      <c r="F299" s="209" t="s">
        <v>153</v>
      </c>
      <c r="G299" s="207"/>
      <c r="H299" s="210">
        <v>3</v>
      </c>
      <c r="I299" s="211"/>
      <c r="J299" s="207"/>
      <c r="K299" s="207"/>
      <c r="L299" s="212"/>
      <c r="M299" s="213"/>
      <c r="N299" s="214"/>
      <c r="O299" s="214"/>
      <c r="P299" s="214"/>
      <c r="Q299" s="214"/>
      <c r="R299" s="214"/>
      <c r="S299" s="214"/>
      <c r="T299" s="215"/>
      <c r="AT299" s="216" t="s">
        <v>144</v>
      </c>
      <c r="AU299" s="216" t="s">
        <v>83</v>
      </c>
      <c r="AV299" s="11" t="s">
        <v>83</v>
      </c>
      <c r="AW299" s="11" t="s">
        <v>38</v>
      </c>
      <c r="AX299" s="11" t="s">
        <v>74</v>
      </c>
      <c r="AY299" s="216" t="s">
        <v>133</v>
      </c>
    </row>
    <row r="300" spans="2:65" s="12" customFormat="1" ht="13.5">
      <c r="B300" s="217"/>
      <c r="C300" s="218"/>
      <c r="D300" s="203" t="s">
        <v>144</v>
      </c>
      <c r="E300" s="219" t="s">
        <v>22</v>
      </c>
      <c r="F300" s="220" t="s">
        <v>158</v>
      </c>
      <c r="G300" s="218"/>
      <c r="H300" s="219" t="s">
        <v>22</v>
      </c>
      <c r="I300" s="221"/>
      <c r="J300" s="218"/>
      <c r="K300" s="218"/>
      <c r="L300" s="222"/>
      <c r="M300" s="223"/>
      <c r="N300" s="224"/>
      <c r="O300" s="224"/>
      <c r="P300" s="224"/>
      <c r="Q300" s="224"/>
      <c r="R300" s="224"/>
      <c r="S300" s="224"/>
      <c r="T300" s="225"/>
      <c r="AT300" s="226" t="s">
        <v>144</v>
      </c>
      <c r="AU300" s="226" t="s">
        <v>83</v>
      </c>
      <c r="AV300" s="12" t="s">
        <v>24</v>
      </c>
      <c r="AW300" s="12" t="s">
        <v>38</v>
      </c>
      <c r="AX300" s="12" t="s">
        <v>74</v>
      </c>
      <c r="AY300" s="226" t="s">
        <v>133</v>
      </c>
    </row>
    <row r="301" spans="2:65" s="13" customFormat="1" ht="13.5">
      <c r="B301" s="227"/>
      <c r="C301" s="228"/>
      <c r="D301" s="203" t="s">
        <v>144</v>
      </c>
      <c r="E301" s="229" t="s">
        <v>22</v>
      </c>
      <c r="F301" s="230" t="s">
        <v>147</v>
      </c>
      <c r="G301" s="228"/>
      <c r="H301" s="231">
        <v>3</v>
      </c>
      <c r="I301" s="232"/>
      <c r="J301" s="228"/>
      <c r="K301" s="228"/>
      <c r="L301" s="233"/>
      <c r="M301" s="234"/>
      <c r="N301" s="235"/>
      <c r="O301" s="235"/>
      <c r="P301" s="235"/>
      <c r="Q301" s="235"/>
      <c r="R301" s="235"/>
      <c r="S301" s="235"/>
      <c r="T301" s="236"/>
      <c r="AT301" s="237" t="s">
        <v>144</v>
      </c>
      <c r="AU301" s="237" t="s">
        <v>83</v>
      </c>
      <c r="AV301" s="13" t="s">
        <v>140</v>
      </c>
      <c r="AW301" s="13" t="s">
        <v>38</v>
      </c>
      <c r="AX301" s="13" t="s">
        <v>24</v>
      </c>
      <c r="AY301" s="237" t="s">
        <v>133</v>
      </c>
    </row>
    <row r="302" spans="2:65" s="1" customFormat="1" ht="25.5" customHeight="1">
      <c r="B302" s="40"/>
      <c r="C302" s="191" t="s">
        <v>413</v>
      </c>
      <c r="D302" s="191" t="s">
        <v>135</v>
      </c>
      <c r="E302" s="192" t="s">
        <v>414</v>
      </c>
      <c r="F302" s="193" t="s">
        <v>415</v>
      </c>
      <c r="G302" s="194" t="s">
        <v>138</v>
      </c>
      <c r="H302" s="195">
        <v>34</v>
      </c>
      <c r="I302" s="196"/>
      <c r="J302" s="197">
        <f>ROUND(I302*H302,2)</f>
        <v>0</v>
      </c>
      <c r="K302" s="193" t="s">
        <v>139</v>
      </c>
      <c r="L302" s="60"/>
      <c r="M302" s="198" t="s">
        <v>22</v>
      </c>
      <c r="N302" s="199" t="s">
        <v>45</v>
      </c>
      <c r="O302" s="41"/>
      <c r="P302" s="200">
        <f>O302*H302</f>
        <v>0</v>
      </c>
      <c r="Q302" s="200">
        <v>0</v>
      </c>
      <c r="R302" s="200">
        <f>Q302*H302</f>
        <v>0</v>
      </c>
      <c r="S302" s="200">
        <v>0</v>
      </c>
      <c r="T302" s="201">
        <f>S302*H302</f>
        <v>0</v>
      </c>
      <c r="AR302" s="24" t="s">
        <v>140</v>
      </c>
      <c r="AT302" s="24" t="s">
        <v>135</v>
      </c>
      <c r="AU302" s="24" t="s">
        <v>83</v>
      </c>
      <c r="AY302" s="24" t="s">
        <v>133</v>
      </c>
      <c r="BE302" s="202">
        <f>IF(N302="základní",J302,0)</f>
        <v>0</v>
      </c>
      <c r="BF302" s="202">
        <f>IF(N302="snížená",J302,0)</f>
        <v>0</v>
      </c>
      <c r="BG302" s="202">
        <f>IF(N302="zákl. přenesená",J302,0)</f>
        <v>0</v>
      </c>
      <c r="BH302" s="202">
        <f>IF(N302="sníž. přenesená",J302,0)</f>
        <v>0</v>
      </c>
      <c r="BI302" s="202">
        <f>IF(N302="nulová",J302,0)</f>
        <v>0</v>
      </c>
      <c r="BJ302" s="24" t="s">
        <v>24</v>
      </c>
      <c r="BK302" s="202">
        <f>ROUND(I302*H302,2)</f>
        <v>0</v>
      </c>
      <c r="BL302" s="24" t="s">
        <v>140</v>
      </c>
      <c r="BM302" s="24" t="s">
        <v>416</v>
      </c>
    </row>
    <row r="303" spans="2:65" s="1" customFormat="1" ht="67.5">
      <c r="B303" s="40"/>
      <c r="C303" s="62"/>
      <c r="D303" s="203" t="s">
        <v>142</v>
      </c>
      <c r="E303" s="62"/>
      <c r="F303" s="204" t="s">
        <v>417</v>
      </c>
      <c r="G303" s="62"/>
      <c r="H303" s="62"/>
      <c r="I303" s="162"/>
      <c r="J303" s="62"/>
      <c r="K303" s="62"/>
      <c r="L303" s="60"/>
      <c r="M303" s="205"/>
      <c r="N303" s="41"/>
      <c r="O303" s="41"/>
      <c r="P303" s="41"/>
      <c r="Q303" s="41"/>
      <c r="R303" s="41"/>
      <c r="S303" s="41"/>
      <c r="T303" s="77"/>
      <c r="AT303" s="24" t="s">
        <v>142</v>
      </c>
      <c r="AU303" s="24" t="s">
        <v>83</v>
      </c>
    </row>
    <row r="304" spans="2:65" s="11" customFormat="1" ht="13.5">
      <c r="B304" s="206"/>
      <c r="C304" s="207"/>
      <c r="D304" s="203" t="s">
        <v>144</v>
      </c>
      <c r="E304" s="208" t="s">
        <v>22</v>
      </c>
      <c r="F304" s="209" t="s">
        <v>418</v>
      </c>
      <c r="G304" s="207"/>
      <c r="H304" s="210">
        <v>34</v>
      </c>
      <c r="I304" s="211"/>
      <c r="J304" s="207"/>
      <c r="K304" s="207"/>
      <c r="L304" s="212"/>
      <c r="M304" s="213"/>
      <c r="N304" s="214"/>
      <c r="O304" s="214"/>
      <c r="P304" s="214"/>
      <c r="Q304" s="214"/>
      <c r="R304" s="214"/>
      <c r="S304" s="214"/>
      <c r="T304" s="215"/>
      <c r="AT304" s="216" t="s">
        <v>144</v>
      </c>
      <c r="AU304" s="216" t="s">
        <v>83</v>
      </c>
      <c r="AV304" s="11" t="s">
        <v>83</v>
      </c>
      <c r="AW304" s="11" t="s">
        <v>38</v>
      </c>
      <c r="AX304" s="11" t="s">
        <v>74</v>
      </c>
      <c r="AY304" s="216" t="s">
        <v>133</v>
      </c>
    </row>
    <row r="305" spans="2:65" s="13" customFormat="1" ht="13.5">
      <c r="B305" s="227"/>
      <c r="C305" s="228"/>
      <c r="D305" s="203" t="s">
        <v>144</v>
      </c>
      <c r="E305" s="229" t="s">
        <v>22</v>
      </c>
      <c r="F305" s="230" t="s">
        <v>147</v>
      </c>
      <c r="G305" s="228"/>
      <c r="H305" s="231">
        <v>34</v>
      </c>
      <c r="I305" s="232"/>
      <c r="J305" s="228"/>
      <c r="K305" s="228"/>
      <c r="L305" s="233"/>
      <c r="M305" s="234"/>
      <c r="N305" s="235"/>
      <c r="O305" s="235"/>
      <c r="P305" s="235"/>
      <c r="Q305" s="235"/>
      <c r="R305" s="235"/>
      <c r="S305" s="235"/>
      <c r="T305" s="236"/>
      <c r="AT305" s="237" t="s">
        <v>144</v>
      </c>
      <c r="AU305" s="237" t="s">
        <v>83</v>
      </c>
      <c r="AV305" s="13" t="s">
        <v>140</v>
      </c>
      <c r="AW305" s="13" t="s">
        <v>38</v>
      </c>
      <c r="AX305" s="13" t="s">
        <v>24</v>
      </c>
      <c r="AY305" s="237" t="s">
        <v>133</v>
      </c>
    </row>
    <row r="306" spans="2:65" s="10" customFormat="1" ht="29.85" customHeight="1">
      <c r="B306" s="175"/>
      <c r="C306" s="176"/>
      <c r="D306" s="177" t="s">
        <v>73</v>
      </c>
      <c r="E306" s="189" t="s">
        <v>419</v>
      </c>
      <c r="F306" s="189" t="s">
        <v>420</v>
      </c>
      <c r="G306" s="176"/>
      <c r="H306" s="176"/>
      <c r="I306" s="179"/>
      <c r="J306" s="190">
        <f>BK306</f>
        <v>0</v>
      </c>
      <c r="K306" s="176"/>
      <c r="L306" s="181"/>
      <c r="M306" s="182"/>
      <c r="N306" s="183"/>
      <c r="O306" s="183"/>
      <c r="P306" s="184">
        <f>SUM(P307:P364)</f>
        <v>0</v>
      </c>
      <c r="Q306" s="183"/>
      <c r="R306" s="184">
        <f>SUM(R307:R364)</f>
        <v>0</v>
      </c>
      <c r="S306" s="183"/>
      <c r="T306" s="185">
        <f>SUM(T307:T364)</f>
        <v>0</v>
      </c>
      <c r="AR306" s="186" t="s">
        <v>24</v>
      </c>
      <c r="AT306" s="187" t="s">
        <v>73</v>
      </c>
      <c r="AU306" s="187" t="s">
        <v>24</v>
      </c>
      <c r="AY306" s="186" t="s">
        <v>133</v>
      </c>
      <c r="BK306" s="188">
        <f>SUM(BK307:BK364)</f>
        <v>0</v>
      </c>
    </row>
    <row r="307" spans="2:65" s="1" customFormat="1" ht="16.5" customHeight="1">
      <c r="B307" s="40"/>
      <c r="C307" s="191" t="s">
        <v>421</v>
      </c>
      <c r="D307" s="191" t="s">
        <v>135</v>
      </c>
      <c r="E307" s="192" t="s">
        <v>422</v>
      </c>
      <c r="F307" s="193" t="s">
        <v>423</v>
      </c>
      <c r="G307" s="194" t="s">
        <v>236</v>
      </c>
      <c r="H307" s="195">
        <v>202.75299999999999</v>
      </c>
      <c r="I307" s="196"/>
      <c r="J307" s="197">
        <f>ROUND(I307*H307,2)</f>
        <v>0</v>
      </c>
      <c r="K307" s="193" t="s">
        <v>139</v>
      </c>
      <c r="L307" s="60"/>
      <c r="M307" s="198" t="s">
        <v>22</v>
      </c>
      <c r="N307" s="199" t="s">
        <v>45</v>
      </c>
      <c r="O307" s="41"/>
      <c r="P307" s="200">
        <f>O307*H307</f>
        <v>0</v>
      </c>
      <c r="Q307" s="200">
        <v>0</v>
      </c>
      <c r="R307" s="200">
        <f>Q307*H307</f>
        <v>0</v>
      </c>
      <c r="S307" s="200">
        <v>0</v>
      </c>
      <c r="T307" s="201">
        <f>S307*H307</f>
        <v>0</v>
      </c>
      <c r="AR307" s="24" t="s">
        <v>140</v>
      </c>
      <c r="AT307" s="24" t="s">
        <v>135</v>
      </c>
      <c r="AU307" s="24" t="s">
        <v>83</v>
      </c>
      <c r="AY307" s="24" t="s">
        <v>133</v>
      </c>
      <c r="BE307" s="202">
        <f>IF(N307="základní",J307,0)</f>
        <v>0</v>
      </c>
      <c r="BF307" s="202">
        <f>IF(N307="snížená",J307,0)</f>
        <v>0</v>
      </c>
      <c r="BG307" s="202">
        <f>IF(N307="zákl. přenesená",J307,0)</f>
        <v>0</v>
      </c>
      <c r="BH307" s="202">
        <f>IF(N307="sníž. přenesená",J307,0)</f>
        <v>0</v>
      </c>
      <c r="BI307" s="202">
        <f>IF(N307="nulová",J307,0)</f>
        <v>0</v>
      </c>
      <c r="BJ307" s="24" t="s">
        <v>24</v>
      </c>
      <c r="BK307" s="202">
        <f>ROUND(I307*H307,2)</f>
        <v>0</v>
      </c>
      <c r="BL307" s="24" t="s">
        <v>140</v>
      </c>
      <c r="BM307" s="24" t="s">
        <v>424</v>
      </c>
    </row>
    <row r="308" spans="2:65" s="1" customFormat="1" ht="94.5">
      <c r="B308" s="40"/>
      <c r="C308" s="62"/>
      <c r="D308" s="203" t="s">
        <v>142</v>
      </c>
      <c r="E308" s="62"/>
      <c r="F308" s="204" t="s">
        <v>425</v>
      </c>
      <c r="G308" s="62"/>
      <c r="H308" s="62"/>
      <c r="I308" s="162"/>
      <c r="J308" s="62"/>
      <c r="K308" s="62"/>
      <c r="L308" s="60"/>
      <c r="M308" s="205"/>
      <c r="N308" s="41"/>
      <c r="O308" s="41"/>
      <c r="P308" s="41"/>
      <c r="Q308" s="41"/>
      <c r="R308" s="41"/>
      <c r="S308" s="41"/>
      <c r="T308" s="77"/>
      <c r="AT308" s="24" t="s">
        <v>142</v>
      </c>
      <c r="AU308" s="24" t="s">
        <v>83</v>
      </c>
    </row>
    <row r="309" spans="2:65" s="11" customFormat="1" ht="13.5">
      <c r="B309" s="206"/>
      <c r="C309" s="207"/>
      <c r="D309" s="203" t="s">
        <v>144</v>
      </c>
      <c r="E309" s="208" t="s">
        <v>22</v>
      </c>
      <c r="F309" s="209" t="s">
        <v>426</v>
      </c>
      <c r="G309" s="207"/>
      <c r="H309" s="210">
        <v>68.114999999999995</v>
      </c>
      <c r="I309" s="211"/>
      <c r="J309" s="207"/>
      <c r="K309" s="207"/>
      <c r="L309" s="212"/>
      <c r="M309" s="213"/>
      <c r="N309" s="214"/>
      <c r="O309" s="214"/>
      <c r="P309" s="214"/>
      <c r="Q309" s="214"/>
      <c r="R309" s="214"/>
      <c r="S309" s="214"/>
      <c r="T309" s="215"/>
      <c r="AT309" s="216" t="s">
        <v>144</v>
      </c>
      <c r="AU309" s="216" t="s">
        <v>83</v>
      </c>
      <c r="AV309" s="11" t="s">
        <v>83</v>
      </c>
      <c r="AW309" s="11" t="s">
        <v>38</v>
      </c>
      <c r="AX309" s="11" t="s">
        <v>74</v>
      </c>
      <c r="AY309" s="216" t="s">
        <v>133</v>
      </c>
    </row>
    <row r="310" spans="2:65" s="12" customFormat="1" ht="13.5">
      <c r="B310" s="217"/>
      <c r="C310" s="218"/>
      <c r="D310" s="203" t="s">
        <v>144</v>
      </c>
      <c r="E310" s="219" t="s">
        <v>22</v>
      </c>
      <c r="F310" s="220" t="s">
        <v>427</v>
      </c>
      <c r="G310" s="218"/>
      <c r="H310" s="219" t="s">
        <v>22</v>
      </c>
      <c r="I310" s="221"/>
      <c r="J310" s="218"/>
      <c r="K310" s="218"/>
      <c r="L310" s="222"/>
      <c r="M310" s="223"/>
      <c r="N310" s="224"/>
      <c r="O310" s="224"/>
      <c r="P310" s="224"/>
      <c r="Q310" s="224"/>
      <c r="R310" s="224"/>
      <c r="S310" s="224"/>
      <c r="T310" s="225"/>
      <c r="AT310" s="226" t="s">
        <v>144</v>
      </c>
      <c r="AU310" s="226" t="s">
        <v>83</v>
      </c>
      <c r="AV310" s="12" t="s">
        <v>24</v>
      </c>
      <c r="AW310" s="12" t="s">
        <v>38</v>
      </c>
      <c r="AX310" s="12" t="s">
        <v>74</v>
      </c>
      <c r="AY310" s="226" t="s">
        <v>133</v>
      </c>
    </row>
    <row r="311" spans="2:65" s="11" customFormat="1" ht="13.5">
      <c r="B311" s="206"/>
      <c r="C311" s="207"/>
      <c r="D311" s="203" t="s">
        <v>144</v>
      </c>
      <c r="E311" s="208" t="s">
        <v>22</v>
      </c>
      <c r="F311" s="209" t="s">
        <v>428</v>
      </c>
      <c r="G311" s="207"/>
      <c r="H311" s="210">
        <v>134.63800000000001</v>
      </c>
      <c r="I311" s="211"/>
      <c r="J311" s="207"/>
      <c r="K311" s="207"/>
      <c r="L311" s="212"/>
      <c r="M311" s="213"/>
      <c r="N311" s="214"/>
      <c r="O311" s="214"/>
      <c r="P311" s="214"/>
      <c r="Q311" s="214"/>
      <c r="R311" s="214"/>
      <c r="S311" s="214"/>
      <c r="T311" s="215"/>
      <c r="AT311" s="216" t="s">
        <v>144</v>
      </c>
      <c r="AU311" s="216" t="s">
        <v>83</v>
      </c>
      <c r="AV311" s="11" t="s">
        <v>83</v>
      </c>
      <c r="AW311" s="11" t="s">
        <v>38</v>
      </c>
      <c r="AX311" s="11" t="s">
        <v>74</v>
      </c>
      <c r="AY311" s="216" t="s">
        <v>133</v>
      </c>
    </row>
    <row r="312" spans="2:65" s="12" customFormat="1" ht="13.5">
      <c r="B312" s="217"/>
      <c r="C312" s="218"/>
      <c r="D312" s="203" t="s">
        <v>144</v>
      </c>
      <c r="E312" s="219" t="s">
        <v>22</v>
      </c>
      <c r="F312" s="220" t="s">
        <v>429</v>
      </c>
      <c r="G312" s="218"/>
      <c r="H312" s="219" t="s">
        <v>22</v>
      </c>
      <c r="I312" s="221"/>
      <c r="J312" s="218"/>
      <c r="K312" s="218"/>
      <c r="L312" s="222"/>
      <c r="M312" s="223"/>
      <c r="N312" s="224"/>
      <c r="O312" s="224"/>
      <c r="P312" s="224"/>
      <c r="Q312" s="224"/>
      <c r="R312" s="224"/>
      <c r="S312" s="224"/>
      <c r="T312" s="225"/>
      <c r="AT312" s="226" t="s">
        <v>144</v>
      </c>
      <c r="AU312" s="226" t="s">
        <v>83</v>
      </c>
      <c r="AV312" s="12" t="s">
        <v>24</v>
      </c>
      <c r="AW312" s="12" t="s">
        <v>38</v>
      </c>
      <c r="AX312" s="12" t="s">
        <v>74</v>
      </c>
      <c r="AY312" s="226" t="s">
        <v>133</v>
      </c>
    </row>
    <row r="313" spans="2:65" s="13" customFormat="1" ht="13.5">
      <c r="B313" s="227"/>
      <c r="C313" s="228"/>
      <c r="D313" s="203" t="s">
        <v>144</v>
      </c>
      <c r="E313" s="229" t="s">
        <v>22</v>
      </c>
      <c r="F313" s="230" t="s">
        <v>147</v>
      </c>
      <c r="G313" s="228"/>
      <c r="H313" s="231">
        <v>202.75299999999999</v>
      </c>
      <c r="I313" s="232"/>
      <c r="J313" s="228"/>
      <c r="K313" s="228"/>
      <c r="L313" s="233"/>
      <c r="M313" s="234"/>
      <c r="N313" s="235"/>
      <c r="O313" s="235"/>
      <c r="P313" s="235"/>
      <c r="Q313" s="235"/>
      <c r="R313" s="235"/>
      <c r="S313" s="235"/>
      <c r="T313" s="236"/>
      <c r="AT313" s="237" t="s">
        <v>144</v>
      </c>
      <c r="AU313" s="237" t="s">
        <v>83</v>
      </c>
      <c r="AV313" s="13" t="s">
        <v>140</v>
      </c>
      <c r="AW313" s="13" t="s">
        <v>38</v>
      </c>
      <c r="AX313" s="13" t="s">
        <v>24</v>
      </c>
      <c r="AY313" s="237" t="s">
        <v>133</v>
      </c>
    </row>
    <row r="314" spans="2:65" s="1" customFormat="1" ht="16.5" customHeight="1">
      <c r="B314" s="40"/>
      <c r="C314" s="191" t="s">
        <v>430</v>
      </c>
      <c r="D314" s="191" t="s">
        <v>135</v>
      </c>
      <c r="E314" s="192" t="s">
        <v>431</v>
      </c>
      <c r="F314" s="193" t="s">
        <v>432</v>
      </c>
      <c r="G314" s="194" t="s">
        <v>236</v>
      </c>
      <c r="H314" s="195">
        <v>2838.5419999999999</v>
      </c>
      <c r="I314" s="196"/>
      <c r="J314" s="197">
        <f>ROUND(I314*H314,2)</f>
        <v>0</v>
      </c>
      <c r="K314" s="193" t="s">
        <v>139</v>
      </c>
      <c r="L314" s="60"/>
      <c r="M314" s="198" t="s">
        <v>22</v>
      </c>
      <c r="N314" s="199" t="s">
        <v>45</v>
      </c>
      <c r="O314" s="41"/>
      <c r="P314" s="200">
        <f>O314*H314</f>
        <v>0</v>
      </c>
      <c r="Q314" s="200">
        <v>0</v>
      </c>
      <c r="R314" s="200">
        <f>Q314*H314</f>
        <v>0</v>
      </c>
      <c r="S314" s="200">
        <v>0</v>
      </c>
      <c r="T314" s="201">
        <f>S314*H314</f>
        <v>0</v>
      </c>
      <c r="AR314" s="24" t="s">
        <v>140</v>
      </c>
      <c r="AT314" s="24" t="s">
        <v>135</v>
      </c>
      <c r="AU314" s="24" t="s">
        <v>83</v>
      </c>
      <c r="AY314" s="24" t="s">
        <v>133</v>
      </c>
      <c r="BE314" s="202">
        <f>IF(N314="základní",J314,0)</f>
        <v>0</v>
      </c>
      <c r="BF314" s="202">
        <f>IF(N314="snížená",J314,0)</f>
        <v>0</v>
      </c>
      <c r="BG314" s="202">
        <f>IF(N314="zákl. přenesená",J314,0)</f>
        <v>0</v>
      </c>
      <c r="BH314" s="202">
        <f>IF(N314="sníž. přenesená",J314,0)</f>
        <v>0</v>
      </c>
      <c r="BI314" s="202">
        <f>IF(N314="nulová",J314,0)</f>
        <v>0</v>
      </c>
      <c r="BJ314" s="24" t="s">
        <v>24</v>
      </c>
      <c r="BK314" s="202">
        <f>ROUND(I314*H314,2)</f>
        <v>0</v>
      </c>
      <c r="BL314" s="24" t="s">
        <v>140</v>
      </c>
      <c r="BM314" s="24" t="s">
        <v>433</v>
      </c>
    </row>
    <row r="315" spans="2:65" s="1" customFormat="1" ht="94.5">
      <c r="B315" s="40"/>
      <c r="C315" s="62"/>
      <c r="D315" s="203" t="s">
        <v>142</v>
      </c>
      <c r="E315" s="62"/>
      <c r="F315" s="204" t="s">
        <v>425</v>
      </c>
      <c r="G315" s="62"/>
      <c r="H315" s="62"/>
      <c r="I315" s="162"/>
      <c r="J315" s="62"/>
      <c r="K315" s="62"/>
      <c r="L315" s="60"/>
      <c r="M315" s="205"/>
      <c r="N315" s="41"/>
      <c r="O315" s="41"/>
      <c r="P315" s="41"/>
      <c r="Q315" s="41"/>
      <c r="R315" s="41"/>
      <c r="S315" s="41"/>
      <c r="T315" s="77"/>
      <c r="AT315" s="24" t="s">
        <v>142</v>
      </c>
      <c r="AU315" s="24" t="s">
        <v>83</v>
      </c>
    </row>
    <row r="316" spans="2:65" s="11" customFormat="1" ht="13.5">
      <c r="B316" s="206"/>
      <c r="C316" s="207"/>
      <c r="D316" s="203" t="s">
        <v>144</v>
      </c>
      <c r="E316" s="208" t="s">
        <v>22</v>
      </c>
      <c r="F316" s="209" t="s">
        <v>434</v>
      </c>
      <c r="G316" s="207"/>
      <c r="H316" s="210">
        <v>2838.5419999999999</v>
      </c>
      <c r="I316" s="211"/>
      <c r="J316" s="207"/>
      <c r="K316" s="207"/>
      <c r="L316" s="212"/>
      <c r="M316" s="213"/>
      <c r="N316" s="214"/>
      <c r="O316" s="214"/>
      <c r="P316" s="214"/>
      <c r="Q316" s="214"/>
      <c r="R316" s="214"/>
      <c r="S316" s="214"/>
      <c r="T316" s="215"/>
      <c r="AT316" s="216" t="s">
        <v>144</v>
      </c>
      <c r="AU316" s="216" t="s">
        <v>83</v>
      </c>
      <c r="AV316" s="11" t="s">
        <v>83</v>
      </c>
      <c r="AW316" s="11" t="s">
        <v>38</v>
      </c>
      <c r="AX316" s="11" t="s">
        <v>74</v>
      </c>
      <c r="AY316" s="216" t="s">
        <v>133</v>
      </c>
    </row>
    <row r="317" spans="2:65" s="13" customFormat="1" ht="13.5">
      <c r="B317" s="227"/>
      <c r="C317" s="228"/>
      <c r="D317" s="203" t="s">
        <v>144</v>
      </c>
      <c r="E317" s="229" t="s">
        <v>22</v>
      </c>
      <c r="F317" s="230" t="s">
        <v>147</v>
      </c>
      <c r="G317" s="228"/>
      <c r="H317" s="231">
        <v>2838.5419999999999</v>
      </c>
      <c r="I317" s="232"/>
      <c r="J317" s="228"/>
      <c r="K317" s="228"/>
      <c r="L317" s="233"/>
      <c r="M317" s="234"/>
      <c r="N317" s="235"/>
      <c r="O317" s="235"/>
      <c r="P317" s="235"/>
      <c r="Q317" s="235"/>
      <c r="R317" s="235"/>
      <c r="S317" s="235"/>
      <c r="T317" s="236"/>
      <c r="AT317" s="237" t="s">
        <v>144</v>
      </c>
      <c r="AU317" s="237" t="s">
        <v>83</v>
      </c>
      <c r="AV317" s="13" t="s">
        <v>140</v>
      </c>
      <c r="AW317" s="13" t="s">
        <v>38</v>
      </c>
      <c r="AX317" s="13" t="s">
        <v>24</v>
      </c>
      <c r="AY317" s="237" t="s">
        <v>133</v>
      </c>
    </row>
    <row r="318" spans="2:65" s="1" customFormat="1" ht="16.5" customHeight="1">
      <c r="B318" s="40"/>
      <c r="C318" s="191" t="s">
        <v>435</v>
      </c>
      <c r="D318" s="191" t="s">
        <v>135</v>
      </c>
      <c r="E318" s="192" t="s">
        <v>436</v>
      </c>
      <c r="F318" s="193" t="s">
        <v>437</v>
      </c>
      <c r="G318" s="194" t="s">
        <v>236</v>
      </c>
      <c r="H318" s="195">
        <v>5.3920000000000003</v>
      </c>
      <c r="I318" s="196"/>
      <c r="J318" s="197">
        <f>ROUND(I318*H318,2)</f>
        <v>0</v>
      </c>
      <c r="K318" s="193" t="s">
        <v>139</v>
      </c>
      <c r="L318" s="60"/>
      <c r="M318" s="198" t="s">
        <v>22</v>
      </c>
      <c r="N318" s="199" t="s">
        <v>45</v>
      </c>
      <c r="O318" s="41"/>
      <c r="P318" s="200">
        <f>O318*H318</f>
        <v>0</v>
      </c>
      <c r="Q318" s="200">
        <v>0</v>
      </c>
      <c r="R318" s="200">
        <f>Q318*H318</f>
        <v>0</v>
      </c>
      <c r="S318" s="200">
        <v>0</v>
      </c>
      <c r="T318" s="201">
        <f>S318*H318</f>
        <v>0</v>
      </c>
      <c r="AR318" s="24" t="s">
        <v>140</v>
      </c>
      <c r="AT318" s="24" t="s">
        <v>135</v>
      </c>
      <c r="AU318" s="24" t="s">
        <v>83</v>
      </c>
      <c r="AY318" s="24" t="s">
        <v>133</v>
      </c>
      <c r="BE318" s="202">
        <f>IF(N318="základní",J318,0)</f>
        <v>0</v>
      </c>
      <c r="BF318" s="202">
        <f>IF(N318="snížená",J318,0)</f>
        <v>0</v>
      </c>
      <c r="BG318" s="202">
        <f>IF(N318="zákl. přenesená",J318,0)</f>
        <v>0</v>
      </c>
      <c r="BH318" s="202">
        <f>IF(N318="sníž. přenesená",J318,0)</f>
        <v>0</v>
      </c>
      <c r="BI318" s="202">
        <f>IF(N318="nulová",J318,0)</f>
        <v>0</v>
      </c>
      <c r="BJ318" s="24" t="s">
        <v>24</v>
      </c>
      <c r="BK318" s="202">
        <f>ROUND(I318*H318,2)</f>
        <v>0</v>
      </c>
      <c r="BL318" s="24" t="s">
        <v>140</v>
      </c>
      <c r="BM318" s="24" t="s">
        <v>438</v>
      </c>
    </row>
    <row r="319" spans="2:65" s="1" customFormat="1" ht="94.5">
      <c r="B319" s="40"/>
      <c r="C319" s="62"/>
      <c r="D319" s="203" t="s">
        <v>142</v>
      </c>
      <c r="E319" s="62"/>
      <c r="F319" s="204" t="s">
        <v>425</v>
      </c>
      <c r="G319" s="62"/>
      <c r="H319" s="62"/>
      <c r="I319" s="162"/>
      <c r="J319" s="62"/>
      <c r="K319" s="62"/>
      <c r="L319" s="60"/>
      <c r="M319" s="205"/>
      <c r="N319" s="41"/>
      <c r="O319" s="41"/>
      <c r="P319" s="41"/>
      <c r="Q319" s="41"/>
      <c r="R319" s="41"/>
      <c r="S319" s="41"/>
      <c r="T319" s="77"/>
      <c r="AT319" s="24" t="s">
        <v>142</v>
      </c>
      <c r="AU319" s="24" t="s">
        <v>83</v>
      </c>
    </row>
    <row r="320" spans="2:65" s="11" customFormat="1" ht="13.5">
      <c r="B320" s="206"/>
      <c r="C320" s="207"/>
      <c r="D320" s="203" t="s">
        <v>144</v>
      </c>
      <c r="E320" s="208" t="s">
        <v>22</v>
      </c>
      <c r="F320" s="209" t="s">
        <v>439</v>
      </c>
      <c r="G320" s="207"/>
      <c r="H320" s="210">
        <v>0.32</v>
      </c>
      <c r="I320" s="211"/>
      <c r="J320" s="207"/>
      <c r="K320" s="207"/>
      <c r="L320" s="212"/>
      <c r="M320" s="213"/>
      <c r="N320" s="214"/>
      <c r="O320" s="214"/>
      <c r="P320" s="214"/>
      <c r="Q320" s="214"/>
      <c r="R320" s="214"/>
      <c r="S320" s="214"/>
      <c r="T320" s="215"/>
      <c r="AT320" s="216" t="s">
        <v>144</v>
      </c>
      <c r="AU320" s="216" t="s">
        <v>83</v>
      </c>
      <c r="AV320" s="11" t="s">
        <v>83</v>
      </c>
      <c r="AW320" s="11" t="s">
        <v>38</v>
      </c>
      <c r="AX320" s="11" t="s">
        <v>74</v>
      </c>
      <c r="AY320" s="216" t="s">
        <v>133</v>
      </c>
    </row>
    <row r="321" spans="2:65" s="11" customFormat="1" ht="13.5">
      <c r="B321" s="206"/>
      <c r="C321" s="207"/>
      <c r="D321" s="203" t="s">
        <v>144</v>
      </c>
      <c r="E321" s="208" t="s">
        <v>22</v>
      </c>
      <c r="F321" s="209" t="s">
        <v>440</v>
      </c>
      <c r="G321" s="207"/>
      <c r="H321" s="210">
        <v>2.536</v>
      </c>
      <c r="I321" s="211"/>
      <c r="J321" s="207"/>
      <c r="K321" s="207"/>
      <c r="L321" s="212"/>
      <c r="M321" s="213"/>
      <c r="N321" s="214"/>
      <c r="O321" s="214"/>
      <c r="P321" s="214"/>
      <c r="Q321" s="214"/>
      <c r="R321" s="214"/>
      <c r="S321" s="214"/>
      <c r="T321" s="215"/>
      <c r="AT321" s="216" t="s">
        <v>144</v>
      </c>
      <c r="AU321" s="216" t="s">
        <v>83</v>
      </c>
      <c r="AV321" s="11" t="s">
        <v>83</v>
      </c>
      <c r="AW321" s="11" t="s">
        <v>38</v>
      </c>
      <c r="AX321" s="11" t="s">
        <v>74</v>
      </c>
      <c r="AY321" s="216" t="s">
        <v>133</v>
      </c>
    </row>
    <row r="322" spans="2:65" s="11" customFormat="1" ht="13.5">
      <c r="B322" s="206"/>
      <c r="C322" s="207"/>
      <c r="D322" s="203" t="s">
        <v>144</v>
      </c>
      <c r="E322" s="208" t="s">
        <v>22</v>
      </c>
      <c r="F322" s="209" t="s">
        <v>440</v>
      </c>
      <c r="G322" s="207"/>
      <c r="H322" s="210">
        <v>2.536</v>
      </c>
      <c r="I322" s="211"/>
      <c r="J322" s="207"/>
      <c r="K322" s="207"/>
      <c r="L322" s="212"/>
      <c r="M322" s="213"/>
      <c r="N322" s="214"/>
      <c r="O322" s="214"/>
      <c r="P322" s="214"/>
      <c r="Q322" s="214"/>
      <c r="R322" s="214"/>
      <c r="S322" s="214"/>
      <c r="T322" s="215"/>
      <c r="AT322" s="216" t="s">
        <v>144</v>
      </c>
      <c r="AU322" s="216" t="s">
        <v>83</v>
      </c>
      <c r="AV322" s="11" t="s">
        <v>83</v>
      </c>
      <c r="AW322" s="11" t="s">
        <v>38</v>
      </c>
      <c r="AX322" s="11" t="s">
        <v>74</v>
      </c>
      <c r="AY322" s="216" t="s">
        <v>133</v>
      </c>
    </row>
    <row r="323" spans="2:65" s="12" customFormat="1" ht="13.5">
      <c r="B323" s="217"/>
      <c r="C323" s="218"/>
      <c r="D323" s="203" t="s">
        <v>144</v>
      </c>
      <c r="E323" s="219" t="s">
        <v>22</v>
      </c>
      <c r="F323" s="220" t="s">
        <v>441</v>
      </c>
      <c r="G323" s="218"/>
      <c r="H323" s="219" t="s">
        <v>22</v>
      </c>
      <c r="I323" s="221"/>
      <c r="J323" s="218"/>
      <c r="K323" s="218"/>
      <c r="L323" s="222"/>
      <c r="M323" s="223"/>
      <c r="N323" s="224"/>
      <c r="O323" s="224"/>
      <c r="P323" s="224"/>
      <c r="Q323" s="224"/>
      <c r="R323" s="224"/>
      <c r="S323" s="224"/>
      <c r="T323" s="225"/>
      <c r="AT323" s="226" t="s">
        <v>144</v>
      </c>
      <c r="AU323" s="226" t="s">
        <v>83</v>
      </c>
      <c r="AV323" s="12" t="s">
        <v>24</v>
      </c>
      <c r="AW323" s="12" t="s">
        <v>38</v>
      </c>
      <c r="AX323" s="12" t="s">
        <v>74</v>
      </c>
      <c r="AY323" s="226" t="s">
        <v>133</v>
      </c>
    </row>
    <row r="324" spans="2:65" s="11" customFormat="1" ht="13.5">
      <c r="B324" s="206"/>
      <c r="C324" s="207"/>
      <c r="D324" s="203" t="s">
        <v>144</v>
      </c>
      <c r="E324" s="208" t="s">
        <v>22</v>
      </c>
      <c r="F324" s="209" t="s">
        <v>22</v>
      </c>
      <c r="G324" s="207"/>
      <c r="H324" s="210">
        <v>0</v>
      </c>
      <c r="I324" s="211"/>
      <c r="J324" s="207"/>
      <c r="K324" s="207"/>
      <c r="L324" s="212"/>
      <c r="M324" s="213"/>
      <c r="N324" s="214"/>
      <c r="O324" s="214"/>
      <c r="P324" s="214"/>
      <c r="Q324" s="214"/>
      <c r="R324" s="214"/>
      <c r="S324" s="214"/>
      <c r="T324" s="215"/>
      <c r="AT324" s="216" t="s">
        <v>144</v>
      </c>
      <c r="AU324" s="216" t="s">
        <v>83</v>
      </c>
      <c r="AV324" s="11" t="s">
        <v>83</v>
      </c>
      <c r="AW324" s="11" t="s">
        <v>38</v>
      </c>
      <c r="AX324" s="11" t="s">
        <v>74</v>
      </c>
      <c r="AY324" s="216" t="s">
        <v>133</v>
      </c>
    </row>
    <row r="325" spans="2:65" s="11" customFormat="1" ht="13.5">
      <c r="B325" s="206"/>
      <c r="C325" s="207"/>
      <c r="D325" s="203" t="s">
        <v>144</v>
      </c>
      <c r="E325" s="208" t="s">
        <v>22</v>
      </c>
      <c r="F325" s="209" t="s">
        <v>22</v>
      </c>
      <c r="G325" s="207"/>
      <c r="H325" s="210">
        <v>0</v>
      </c>
      <c r="I325" s="211"/>
      <c r="J325" s="207"/>
      <c r="K325" s="207"/>
      <c r="L325" s="212"/>
      <c r="M325" s="213"/>
      <c r="N325" s="214"/>
      <c r="O325" s="214"/>
      <c r="P325" s="214"/>
      <c r="Q325" s="214"/>
      <c r="R325" s="214"/>
      <c r="S325" s="214"/>
      <c r="T325" s="215"/>
      <c r="AT325" s="216" t="s">
        <v>144</v>
      </c>
      <c r="AU325" s="216" t="s">
        <v>83</v>
      </c>
      <c r="AV325" s="11" t="s">
        <v>83</v>
      </c>
      <c r="AW325" s="11" t="s">
        <v>38</v>
      </c>
      <c r="AX325" s="11" t="s">
        <v>74</v>
      </c>
      <c r="AY325" s="216" t="s">
        <v>133</v>
      </c>
    </row>
    <row r="326" spans="2:65" s="11" customFormat="1" ht="13.5">
      <c r="B326" s="206"/>
      <c r="C326" s="207"/>
      <c r="D326" s="203" t="s">
        <v>144</v>
      </c>
      <c r="E326" s="208" t="s">
        <v>22</v>
      </c>
      <c r="F326" s="209" t="s">
        <v>22</v>
      </c>
      <c r="G326" s="207"/>
      <c r="H326" s="210">
        <v>0</v>
      </c>
      <c r="I326" s="211"/>
      <c r="J326" s="207"/>
      <c r="K326" s="207"/>
      <c r="L326" s="212"/>
      <c r="M326" s="213"/>
      <c r="N326" s="214"/>
      <c r="O326" s="214"/>
      <c r="P326" s="214"/>
      <c r="Q326" s="214"/>
      <c r="R326" s="214"/>
      <c r="S326" s="214"/>
      <c r="T326" s="215"/>
      <c r="AT326" s="216" t="s">
        <v>144</v>
      </c>
      <c r="AU326" s="216" t="s">
        <v>83</v>
      </c>
      <c r="AV326" s="11" t="s">
        <v>83</v>
      </c>
      <c r="AW326" s="11" t="s">
        <v>38</v>
      </c>
      <c r="AX326" s="11" t="s">
        <v>74</v>
      </c>
      <c r="AY326" s="216" t="s">
        <v>133</v>
      </c>
    </row>
    <row r="327" spans="2:65" s="13" customFormat="1" ht="13.5">
      <c r="B327" s="227"/>
      <c r="C327" s="228"/>
      <c r="D327" s="203" t="s">
        <v>144</v>
      </c>
      <c r="E327" s="229" t="s">
        <v>22</v>
      </c>
      <c r="F327" s="230" t="s">
        <v>147</v>
      </c>
      <c r="G327" s="228"/>
      <c r="H327" s="231">
        <v>5.3920000000000003</v>
      </c>
      <c r="I327" s="232"/>
      <c r="J327" s="228"/>
      <c r="K327" s="228"/>
      <c r="L327" s="233"/>
      <c r="M327" s="234"/>
      <c r="N327" s="235"/>
      <c r="O327" s="235"/>
      <c r="P327" s="235"/>
      <c r="Q327" s="235"/>
      <c r="R327" s="235"/>
      <c r="S327" s="235"/>
      <c r="T327" s="236"/>
      <c r="AT327" s="237" t="s">
        <v>144</v>
      </c>
      <c r="AU327" s="237" t="s">
        <v>83</v>
      </c>
      <c r="AV327" s="13" t="s">
        <v>140</v>
      </c>
      <c r="AW327" s="13" t="s">
        <v>38</v>
      </c>
      <c r="AX327" s="13" t="s">
        <v>24</v>
      </c>
      <c r="AY327" s="237" t="s">
        <v>133</v>
      </c>
    </row>
    <row r="328" spans="2:65" s="1" customFormat="1" ht="16.5" customHeight="1">
      <c r="B328" s="40"/>
      <c r="C328" s="191" t="s">
        <v>442</v>
      </c>
      <c r="D328" s="191" t="s">
        <v>135</v>
      </c>
      <c r="E328" s="192" t="s">
        <v>443</v>
      </c>
      <c r="F328" s="193" t="s">
        <v>444</v>
      </c>
      <c r="G328" s="194" t="s">
        <v>236</v>
      </c>
      <c r="H328" s="195">
        <v>75.488</v>
      </c>
      <c r="I328" s="196"/>
      <c r="J328" s="197">
        <f>ROUND(I328*H328,2)</f>
        <v>0</v>
      </c>
      <c r="K328" s="193" t="s">
        <v>139</v>
      </c>
      <c r="L328" s="60"/>
      <c r="M328" s="198" t="s">
        <v>22</v>
      </c>
      <c r="N328" s="199" t="s">
        <v>45</v>
      </c>
      <c r="O328" s="41"/>
      <c r="P328" s="200">
        <f>O328*H328</f>
        <v>0</v>
      </c>
      <c r="Q328" s="200">
        <v>0</v>
      </c>
      <c r="R328" s="200">
        <f>Q328*H328</f>
        <v>0</v>
      </c>
      <c r="S328" s="200">
        <v>0</v>
      </c>
      <c r="T328" s="201">
        <f>S328*H328</f>
        <v>0</v>
      </c>
      <c r="AR328" s="24" t="s">
        <v>140</v>
      </c>
      <c r="AT328" s="24" t="s">
        <v>135</v>
      </c>
      <c r="AU328" s="24" t="s">
        <v>83</v>
      </c>
      <c r="AY328" s="24" t="s">
        <v>133</v>
      </c>
      <c r="BE328" s="202">
        <f>IF(N328="základní",J328,0)</f>
        <v>0</v>
      </c>
      <c r="BF328" s="202">
        <f>IF(N328="snížená",J328,0)</f>
        <v>0</v>
      </c>
      <c r="BG328" s="202">
        <f>IF(N328="zákl. přenesená",J328,0)</f>
        <v>0</v>
      </c>
      <c r="BH328" s="202">
        <f>IF(N328="sníž. přenesená",J328,0)</f>
        <v>0</v>
      </c>
      <c r="BI328" s="202">
        <f>IF(N328="nulová",J328,0)</f>
        <v>0</v>
      </c>
      <c r="BJ328" s="24" t="s">
        <v>24</v>
      </c>
      <c r="BK328" s="202">
        <f>ROUND(I328*H328,2)</f>
        <v>0</v>
      </c>
      <c r="BL328" s="24" t="s">
        <v>140</v>
      </c>
      <c r="BM328" s="24" t="s">
        <v>445</v>
      </c>
    </row>
    <row r="329" spans="2:65" s="1" customFormat="1" ht="94.5">
      <c r="B329" s="40"/>
      <c r="C329" s="62"/>
      <c r="D329" s="203" t="s">
        <v>142</v>
      </c>
      <c r="E329" s="62"/>
      <c r="F329" s="204" t="s">
        <v>425</v>
      </c>
      <c r="G329" s="62"/>
      <c r="H329" s="62"/>
      <c r="I329" s="162"/>
      <c r="J329" s="62"/>
      <c r="K329" s="62"/>
      <c r="L329" s="60"/>
      <c r="M329" s="205"/>
      <c r="N329" s="41"/>
      <c r="O329" s="41"/>
      <c r="P329" s="41"/>
      <c r="Q329" s="41"/>
      <c r="R329" s="41"/>
      <c r="S329" s="41"/>
      <c r="T329" s="77"/>
      <c r="AT329" s="24" t="s">
        <v>142</v>
      </c>
      <c r="AU329" s="24" t="s">
        <v>83</v>
      </c>
    </row>
    <row r="330" spans="2:65" s="11" customFormat="1" ht="13.5">
      <c r="B330" s="206"/>
      <c r="C330" s="207"/>
      <c r="D330" s="203" t="s">
        <v>144</v>
      </c>
      <c r="E330" s="208" t="s">
        <v>22</v>
      </c>
      <c r="F330" s="209" t="s">
        <v>446</v>
      </c>
      <c r="G330" s="207"/>
      <c r="H330" s="210">
        <v>75.488</v>
      </c>
      <c r="I330" s="211"/>
      <c r="J330" s="207"/>
      <c r="K330" s="207"/>
      <c r="L330" s="212"/>
      <c r="M330" s="213"/>
      <c r="N330" s="214"/>
      <c r="O330" s="214"/>
      <c r="P330" s="214"/>
      <c r="Q330" s="214"/>
      <c r="R330" s="214"/>
      <c r="S330" s="214"/>
      <c r="T330" s="215"/>
      <c r="AT330" s="216" t="s">
        <v>144</v>
      </c>
      <c r="AU330" s="216" t="s">
        <v>83</v>
      </c>
      <c r="AV330" s="11" t="s">
        <v>83</v>
      </c>
      <c r="AW330" s="11" t="s">
        <v>38</v>
      </c>
      <c r="AX330" s="11" t="s">
        <v>74</v>
      </c>
      <c r="AY330" s="216" t="s">
        <v>133</v>
      </c>
    </row>
    <row r="331" spans="2:65" s="13" customFormat="1" ht="13.5">
      <c r="B331" s="227"/>
      <c r="C331" s="228"/>
      <c r="D331" s="203" t="s">
        <v>144</v>
      </c>
      <c r="E331" s="229" t="s">
        <v>22</v>
      </c>
      <c r="F331" s="230" t="s">
        <v>147</v>
      </c>
      <c r="G331" s="228"/>
      <c r="H331" s="231">
        <v>75.488</v>
      </c>
      <c r="I331" s="232"/>
      <c r="J331" s="228"/>
      <c r="K331" s="228"/>
      <c r="L331" s="233"/>
      <c r="M331" s="234"/>
      <c r="N331" s="235"/>
      <c r="O331" s="235"/>
      <c r="P331" s="235"/>
      <c r="Q331" s="235"/>
      <c r="R331" s="235"/>
      <c r="S331" s="235"/>
      <c r="T331" s="236"/>
      <c r="AT331" s="237" t="s">
        <v>144</v>
      </c>
      <c r="AU331" s="237" t="s">
        <v>83</v>
      </c>
      <c r="AV331" s="13" t="s">
        <v>140</v>
      </c>
      <c r="AW331" s="13" t="s">
        <v>38</v>
      </c>
      <c r="AX331" s="13" t="s">
        <v>24</v>
      </c>
      <c r="AY331" s="237" t="s">
        <v>133</v>
      </c>
    </row>
    <row r="332" spans="2:65" s="1" customFormat="1" ht="16.5" customHeight="1">
      <c r="B332" s="40"/>
      <c r="C332" s="191" t="s">
        <v>447</v>
      </c>
      <c r="D332" s="191" t="s">
        <v>135</v>
      </c>
      <c r="E332" s="192" t="s">
        <v>448</v>
      </c>
      <c r="F332" s="193" t="s">
        <v>449</v>
      </c>
      <c r="G332" s="194" t="s">
        <v>346</v>
      </c>
      <c r="H332" s="195">
        <v>7</v>
      </c>
      <c r="I332" s="196"/>
      <c r="J332" s="197">
        <f>ROUND(I332*H332,2)</f>
        <v>0</v>
      </c>
      <c r="K332" s="193" t="s">
        <v>22</v>
      </c>
      <c r="L332" s="60"/>
      <c r="M332" s="198" t="s">
        <v>22</v>
      </c>
      <c r="N332" s="199" t="s">
        <v>45</v>
      </c>
      <c r="O332" s="41"/>
      <c r="P332" s="200">
        <f>O332*H332</f>
        <v>0</v>
      </c>
      <c r="Q332" s="200">
        <v>0</v>
      </c>
      <c r="R332" s="200">
        <f>Q332*H332</f>
        <v>0</v>
      </c>
      <c r="S332" s="200">
        <v>0</v>
      </c>
      <c r="T332" s="201">
        <f>S332*H332</f>
        <v>0</v>
      </c>
      <c r="AR332" s="24" t="s">
        <v>140</v>
      </c>
      <c r="AT332" s="24" t="s">
        <v>135</v>
      </c>
      <c r="AU332" s="24" t="s">
        <v>83</v>
      </c>
      <c r="AY332" s="24" t="s">
        <v>133</v>
      </c>
      <c r="BE332" s="202">
        <f>IF(N332="základní",J332,0)</f>
        <v>0</v>
      </c>
      <c r="BF332" s="202">
        <f>IF(N332="snížená",J332,0)</f>
        <v>0</v>
      </c>
      <c r="BG332" s="202">
        <f>IF(N332="zákl. přenesená",J332,0)</f>
        <v>0</v>
      </c>
      <c r="BH332" s="202">
        <f>IF(N332="sníž. přenesená",J332,0)</f>
        <v>0</v>
      </c>
      <c r="BI332" s="202">
        <f>IF(N332="nulová",J332,0)</f>
        <v>0</v>
      </c>
      <c r="BJ332" s="24" t="s">
        <v>24</v>
      </c>
      <c r="BK332" s="202">
        <f>ROUND(I332*H332,2)</f>
        <v>0</v>
      </c>
      <c r="BL332" s="24" t="s">
        <v>140</v>
      </c>
      <c r="BM332" s="24" t="s">
        <v>450</v>
      </c>
    </row>
    <row r="333" spans="2:65" s="1" customFormat="1" ht="16.5" customHeight="1">
      <c r="B333" s="40"/>
      <c r="C333" s="191" t="s">
        <v>451</v>
      </c>
      <c r="D333" s="191" t="s">
        <v>135</v>
      </c>
      <c r="E333" s="192" t="s">
        <v>452</v>
      </c>
      <c r="F333" s="193" t="s">
        <v>453</v>
      </c>
      <c r="G333" s="194" t="s">
        <v>236</v>
      </c>
      <c r="H333" s="195">
        <v>3.12</v>
      </c>
      <c r="I333" s="196"/>
      <c r="J333" s="197">
        <f>ROUND(I333*H333,2)</f>
        <v>0</v>
      </c>
      <c r="K333" s="193" t="s">
        <v>22</v>
      </c>
      <c r="L333" s="60"/>
      <c r="M333" s="198" t="s">
        <v>22</v>
      </c>
      <c r="N333" s="199" t="s">
        <v>45</v>
      </c>
      <c r="O333" s="41"/>
      <c r="P333" s="200">
        <f>O333*H333</f>
        <v>0</v>
      </c>
      <c r="Q333" s="200">
        <v>0</v>
      </c>
      <c r="R333" s="200">
        <f>Q333*H333</f>
        <v>0</v>
      </c>
      <c r="S333" s="200">
        <v>0</v>
      </c>
      <c r="T333" s="201">
        <f>S333*H333</f>
        <v>0</v>
      </c>
      <c r="AR333" s="24" t="s">
        <v>140</v>
      </c>
      <c r="AT333" s="24" t="s">
        <v>135</v>
      </c>
      <c r="AU333" s="24" t="s">
        <v>83</v>
      </c>
      <c r="AY333" s="24" t="s">
        <v>133</v>
      </c>
      <c r="BE333" s="202">
        <f>IF(N333="základní",J333,0)</f>
        <v>0</v>
      </c>
      <c r="BF333" s="202">
        <f>IF(N333="snížená",J333,0)</f>
        <v>0</v>
      </c>
      <c r="BG333" s="202">
        <f>IF(N333="zákl. přenesená",J333,0)</f>
        <v>0</v>
      </c>
      <c r="BH333" s="202">
        <f>IF(N333="sníž. přenesená",J333,0)</f>
        <v>0</v>
      </c>
      <c r="BI333" s="202">
        <f>IF(N333="nulová",J333,0)</f>
        <v>0</v>
      </c>
      <c r="BJ333" s="24" t="s">
        <v>24</v>
      </c>
      <c r="BK333" s="202">
        <f>ROUND(I333*H333,2)</f>
        <v>0</v>
      </c>
      <c r="BL333" s="24" t="s">
        <v>140</v>
      </c>
      <c r="BM333" s="24" t="s">
        <v>454</v>
      </c>
    </row>
    <row r="334" spans="2:65" s="11" customFormat="1" ht="13.5">
      <c r="B334" s="206"/>
      <c r="C334" s="207"/>
      <c r="D334" s="203" t="s">
        <v>144</v>
      </c>
      <c r="E334" s="208" t="s">
        <v>22</v>
      </c>
      <c r="F334" s="209" t="s">
        <v>455</v>
      </c>
      <c r="G334" s="207"/>
      <c r="H334" s="210">
        <v>3.12</v>
      </c>
      <c r="I334" s="211"/>
      <c r="J334" s="207"/>
      <c r="K334" s="207"/>
      <c r="L334" s="212"/>
      <c r="M334" s="213"/>
      <c r="N334" s="214"/>
      <c r="O334" s="214"/>
      <c r="P334" s="214"/>
      <c r="Q334" s="214"/>
      <c r="R334" s="214"/>
      <c r="S334" s="214"/>
      <c r="T334" s="215"/>
      <c r="AT334" s="216" t="s">
        <v>144</v>
      </c>
      <c r="AU334" s="216" t="s">
        <v>83</v>
      </c>
      <c r="AV334" s="11" t="s">
        <v>83</v>
      </c>
      <c r="AW334" s="11" t="s">
        <v>38</v>
      </c>
      <c r="AX334" s="11" t="s">
        <v>74</v>
      </c>
      <c r="AY334" s="216" t="s">
        <v>133</v>
      </c>
    </row>
    <row r="335" spans="2:65" s="13" customFormat="1" ht="13.5">
      <c r="B335" s="227"/>
      <c r="C335" s="228"/>
      <c r="D335" s="203" t="s">
        <v>144</v>
      </c>
      <c r="E335" s="229" t="s">
        <v>22</v>
      </c>
      <c r="F335" s="230" t="s">
        <v>147</v>
      </c>
      <c r="G335" s="228"/>
      <c r="H335" s="231">
        <v>3.12</v>
      </c>
      <c r="I335" s="232"/>
      <c r="J335" s="228"/>
      <c r="K335" s="228"/>
      <c r="L335" s="233"/>
      <c r="M335" s="234"/>
      <c r="N335" s="235"/>
      <c r="O335" s="235"/>
      <c r="P335" s="235"/>
      <c r="Q335" s="235"/>
      <c r="R335" s="235"/>
      <c r="S335" s="235"/>
      <c r="T335" s="236"/>
      <c r="AT335" s="237" t="s">
        <v>144</v>
      </c>
      <c r="AU335" s="237" t="s">
        <v>83</v>
      </c>
      <c r="AV335" s="13" t="s">
        <v>140</v>
      </c>
      <c r="AW335" s="13" t="s">
        <v>38</v>
      </c>
      <c r="AX335" s="13" t="s">
        <v>24</v>
      </c>
      <c r="AY335" s="237" t="s">
        <v>133</v>
      </c>
    </row>
    <row r="336" spans="2:65" s="1" customFormat="1" ht="16.5" customHeight="1">
      <c r="B336" s="40"/>
      <c r="C336" s="191" t="s">
        <v>456</v>
      </c>
      <c r="D336" s="191" t="s">
        <v>135</v>
      </c>
      <c r="E336" s="192" t="s">
        <v>457</v>
      </c>
      <c r="F336" s="193" t="s">
        <v>458</v>
      </c>
      <c r="G336" s="194" t="s">
        <v>236</v>
      </c>
      <c r="H336" s="195">
        <v>202.75299999999999</v>
      </c>
      <c r="I336" s="196"/>
      <c r="J336" s="197">
        <f>ROUND(I336*H336,2)</f>
        <v>0</v>
      </c>
      <c r="K336" s="193" t="s">
        <v>139</v>
      </c>
      <c r="L336" s="60"/>
      <c r="M336" s="198" t="s">
        <v>22</v>
      </c>
      <c r="N336" s="199" t="s">
        <v>45</v>
      </c>
      <c r="O336" s="41"/>
      <c r="P336" s="200">
        <f>O336*H336</f>
        <v>0</v>
      </c>
      <c r="Q336" s="200">
        <v>0</v>
      </c>
      <c r="R336" s="200">
        <f>Q336*H336</f>
        <v>0</v>
      </c>
      <c r="S336" s="200">
        <v>0</v>
      </c>
      <c r="T336" s="201">
        <f>S336*H336</f>
        <v>0</v>
      </c>
      <c r="AR336" s="24" t="s">
        <v>140</v>
      </c>
      <c r="AT336" s="24" t="s">
        <v>135</v>
      </c>
      <c r="AU336" s="24" t="s">
        <v>83</v>
      </c>
      <c r="AY336" s="24" t="s">
        <v>133</v>
      </c>
      <c r="BE336" s="202">
        <f>IF(N336="základní",J336,0)</f>
        <v>0</v>
      </c>
      <c r="BF336" s="202">
        <f>IF(N336="snížená",J336,0)</f>
        <v>0</v>
      </c>
      <c r="BG336" s="202">
        <f>IF(N336="zákl. přenesená",J336,0)</f>
        <v>0</v>
      </c>
      <c r="BH336" s="202">
        <f>IF(N336="sníž. přenesená",J336,0)</f>
        <v>0</v>
      </c>
      <c r="BI336" s="202">
        <f>IF(N336="nulová",J336,0)</f>
        <v>0</v>
      </c>
      <c r="BJ336" s="24" t="s">
        <v>24</v>
      </c>
      <c r="BK336" s="202">
        <f>ROUND(I336*H336,2)</f>
        <v>0</v>
      </c>
      <c r="BL336" s="24" t="s">
        <v>140</v>
      </c>
      <c r="BM336" s="24" t="s">
        <v>459</v>
      </c>
    </row>
    <row r="337" spans="2:65" s="1" customFormat="1" ht="40.5">
      <c r="B337" s="40"/>
      <c r="C337" s="62"/>
      <c r="D337" s="203" t="s">
        <v>142</v>
      </c>
      <c r="E337" s="62"/>
      <c r="F337" s="204" t="s">
        <v>460</v>
      </c>
      <c r="G337" s="62"/>
      <c r="H337" s="62"/>
      <c r="I337" s="162"/>
      <c r="J337" s="62"/>
      <c r="K337" s="62"/>
      <c r="L337" s="60"/>
      <c r="M337" s="205"/>
      <c r="N337" s="41"/>
      <c r="O337" s="41"/>
      <c r="P337" s="41"/>
      <c r="Q337" s="41"/>
      <c r="R337" s="41"/>
      <c r="S337" s="41"/>
      <c r="T337" s="77"/>
      <c r="AT337" s="24" t="s">
        <v>142</v>
      </c>
      <c r="AU337" s="24" t="s">
        <v>83</v>
      </c>
    </row>
    <row r="338" spans="2:65" s="11" customFormat="1" ht="13.5">
      <c r="B338" s="206"/>
      <c r="C338" s="207"/>
      <c r="D338" s="203" t="s">
        <v>144</v>
      </c>
      <c r="E338" s="208" t="s">
        <v>22</v>
      </c>
      <c r="F338" s="209" t="s">
        <v>461</v>
      </c>
      <c r="G338" s="207"/>
      <c r="H338" s="210">
        <v>202.75299999999999</v>
      </c>
      <c r="I338" s="211"/>
      <c r="J338" s="207"/>
      <c r="K338" s="207"/>
      <c r="L338" s="212"/>
      <c r="M338" s="213"/>
      <c r="N338" s="214"/>
      <c r="O338" s="214"/>
      <c r="P338" s="214"/>
      <c r="Q338" s="214"/>
      <c r="R338" s="214"/>
      <c r="S338" s="214"/>
      <c r="T338" s="215"/>
      <c r="AT338" s="216" t="s">
        <v>144</v>
      </c>
      <c r="AU338" s="216" t="s">
        <v>83</v>
      </c>
      <c r="AV338" s="11" t="s">
        <v>83</v>
      </c>
      <c r="AW338" s="11" t="s">
        <v>38</v>
      </c>
      <c r="AX338" s="11" t="s">
        <v>74</v>
      </c>
      <c r="AY338" s="216" t="s">
        <v>133</v>
      </c>
    </row>
    <row r="339" spans="2:65" s="13" customFormat="1" ht="13.5">
      <c r="B339" s="227"/>
      <c r="C339" s="228"/>
      <c r="D339" s="203" t="s">
        <v>144</v>
      </c>
      <c r="E339" s="229" t="s">
        <v>22</v>
      </c>
      <c r="F339" s="230" t="s">
        <v>147</v>
      </c>
      <c r="G339" s="228"/>
      <c r="H339" s="231">
        <v>202.75299999999999</v>
      </c>
      <c r="I339" s="232"/>
      <c r="J339" s="228"/>
      <c r="K339" s="228"/>
      <c r="L339" s="233"/>
      <c r="M339" s="234"/>
      <c r="N339" s="235"/>
      <c r="O339" s="235"/>
      <c r="P339" s="235"/>
      <c r="Q339" s="235"/>
      <c r="R339" s="235"/>
      <c r="S339" s="235"/>
      <c r="T339" s="236"/>
      <c r="AT339" s="237" t="s">
        <v>144</v>
      </c>
      <c r="AU339" s="237" t="s">
        <v>83</v>
      </c>
      <c r="AV339" s="13" t="s">
        <v>140</v>
      </c>
      <c r="AW339" s="13" t="s">
        <v>38</v>
      </c>
      <c r="AX339" s="13" t="s">
        <v>24</v>
      </c>
      <c r="AY339" s="237" t="s">
        <v>133</v>
      </c>
    </row>
    <row r="340" spans="2:65" s="1" customFormat="1" ht="16.5" customHeight="1">
      <c r="B340" s="40"/>
      <c r="C340" s="191" t="s">
        <v>462</v>
      </c>
      <c r="D340" s="191" t="s">
        <v>135</v>
      </c>
      <c r="E340" s="192" t="s">
        <v>463</v>
      </c>
      <c r="F340" s="193" t="s">
        <v>464</v>
      </c>
      <c r="G340" s="194" t="s">
        <v>236</v>
      </c>
      <c r="H340" s="195">
        <v>15.002000000000001</v>
      </c>
      <c r="I340" s="196"/>
      <c r="J340" s="197">
        <f>ROUND(I340*H340,2)</f>
        <v>0</v>
      </c>
      <c r="K340" s="193" t="s">
        <v>139</v>
      </c>
      <c r="L340" s="60"/>
      <c r="M340" s="198" t="s">
        <v>22</v>
      </c>
      <c r="N340" s="199" t="s">
        <v>45</v>
      </c>
      <c r="O340" s="41"/>
      <c r="P340" s="200">
        <f>O340*H340</f>
        <v>0</v>
      </c>
      <c r="Q340" s="200">
        <v>0</v>
      </c>
      <c r="R340" s="200">
        <f>Q340*H340</f>
        <v>0</v>
      </c>
      <c r="S340" s="200">
        <v>0</v>
      </c>
      <c r="T340" s="201">
        <f>S340*H340</f>
        <v>0</v>
      </c>
      <c r="AR340" s="24" t="s">
        <v>140</v>
      </c>
      <c r="AT340" s="24" t="s">
        <v>135</v>
      </c>
      <c r="AU340" s="24" t="s">
        <v>83</v>
      </c>
      <c r="AY340" s="24" t="s">
        <v>133</v>
      </c>
      <c r="BE340" s="202">
        <f>IF(N340="základní",J340,0)</f>
        <v>0</v>
      </c>
      <c r="BF340" s="202">
        <f>IF(N340="snížená",J340,0)</f>
        <v>0</v>
      </c>
      <c r="BG340" s="202">
        <f>IF(N340="zákl. přenesená",J340,0)</f>
        <v>0</v>
      </c>
      <c r="BH340" s="202">
        <f>IF(N340="sníž. přenesená",J340,0)</f>
        <v>0</v>
      </c>
      <c r="BI340" s="202">
        <f>IF(N340="nulová",J340,0)</f>
        <v>0</v>
      </c>
      <c r="BJ340" s="24" t="s">
        <v>24</v>
      </c>
      <c r="BK340" s="202">
        <f>ROUND(I340*H340,2)</f>
        <v>0</v>
      </c>
      <c r="BL340" s="24" t="s">
        <v>140</v>
      </c>
      <c r="BM340" s="24" t="s">
        <v>465</v>
      </c>
    </row>
    <row r="341" spans="2:65" s="1" customFormat="1" ht="40.5">
      <c r="B341" s="40"/>
      <c r="C341" s="62"/>
      <c r="D341" s="203" t="s">
        <v>142</v>
      </c>
      <c r="E341" s="62"/>
      <c r="F341" s="204" t="s">
        <v>460</v>
      </c>
      <c r="G341" s="62"/>
      <c r="H341" s="62"/>
      <c r="I341" s="162"/>
      <c r="J341" s="62"/>
      <c r="K341" s="62"/>
      <c r="L341" s="60"/>
      <c r="M341" s="205"/>
      <c r="N341" s="41"/>
      <c r="O341" s="41"/>
      <c r="P341" s="41"/>
      <c r="Q341" s="41"/>
      <c r="R341" s="41"/>
      <c r="S341" s="41"/>
      <c r="T341" s="77"/>
      <c r="AT341" s="24" t="s">
        <v>142</v>
      </c>
      <c r="AU341" s="24" t="s">
        <v>83</v>
      </c>
    </row>
    <row r="342" spans="2:65" s="11" customFormat="1" ht="13.5">
      <c r="B342" s="206"/>
      <c r="C342" s="207"/>
      <c r="D342" s="203" t="s">
        <v>144</v>
      </c>
      <c r="E342" s="208" t="s">
        <v>22</v>
      </c>
      <c r="F342" s="209" t="s">
        <v>466</v>
      </c>
      <c r="G342" s="207"/>
      <c r="H342" s="210">
        <v>5.3920000000000003</v>
      </c>
      <c r="I342" s="211"/>
      <c r="J342" s="207"/>
      <c r="K342" s="207"/>
      <c r="L342" s="212"/>
      <c r="M342" s="213"/>
      <c r="N342" s="214"/>
      <c r="O342" s="214"/>
      <c r="P342" s="214"/>
      <c r="Q342" s="214"/>
      <c r="R342" s="214"/>
      <c r="S342" s="214"/>
      <c r="T342" s="215"/>
      <c r="AT342" s="216" t="s">
        <v>144</v>
      </c>
      <c r="AU342" s="216" t="s">
        <v>83</v>
      </c>
      <c r="AV342" s="11" t="s">
        <v>83</v>
      </c>
      <c r="AW342" s="11" t="s">
        <v>38</v>
      </c>
      <c r="AX342" s="11" t="s">
        <v>74</v>
      </c>
      <c r="AY342" s="216" t="s">
        <v>133</v>
      </c>
    </row>
    <row r="343" spans="2:65" s="12" customFormat="1" ht="13.5">
      <c r="B343" s="217"/>
      <c r="C343" s="218"/>
      <c r="D343" s="203" t="s">
        <v>144</v>
      </c>
      <c r="E343" s="219" t="s">
        <v>22</v>
      </c>
      <c r="F343" s="220" t="s">
        <v>467</v>
      </c>
      <c r="G343" s="218"/>
      <c r="H343" s="219" t="s">
        <v>22</v>
      </c>
      <c r="I343" s="221"/>
      <c r="J343" s="218"/>
      <c r="K343" s="218"/>
      <c r="L343" s="222"/>
      <c r="M343" s="223"/>
      <c r="N343" s="224"/>
      <c r="O343" s="224"/>
      <c r="P343" s="224"/>
      <c r="Q343" s="224"/>
      <c r="R343" s="224"/>
      <c r="S343" s="224"/>
      <c r="T343" s="225"/>
      <c r="AT343" s="226" t="s">
        <v>144</v>
      </c>
      <c r="AU343" s="226" t="s">
        <v>83</v>
      </c>
      <c r="AV343" s="12" t="s">
        <v>24</v>
      </c>
      <c r="AW343" s="12" t="s">
        <v>38</v>
      </c>
      <c r="AX343" s="12" t="s">
        <v>74</v>
      </c>
      <c r="AY343" s="226" t="s">
        <v>133</v>
      </c>
    </row>
    <row r="344" spans="2:65" s="11" customFormat="1" ht="13.5">
      <c r="B344" s="206"/>
      <c r="C344" s="207"/>
      <c r="D344" s="203" t="s">
        <v>144</v>
      </c>
      <c r="E344" s="208" t="s">
        <v>22</v>
      </c>
      <c r="F344" s="209" t="s">
        <v>468</v>
      </c>
      <c r="G344" s="207"/>
      <c r="H344" s="210">
        <v>9.61</v>
      </c>
      <c r="I344" s="211"/>
      <c r="J344" s="207"/>
      <c r="K344" s="207"/>
      <c r="L344" s="212"/>
      <c r="M344" s="213"/>
      <c r="N344" s="214"/>
      <c r="O344" s="214"/>
      <c r="P344" s="214"/>
      <c r="Q344" s="214"/>
      <c r="R344" s="214"/>
      <c r="S344" s="214"/>
      <c r="T344" s="215"/>
      <c r="AT344" s="216" t="s">
        <v>144</v>
      </c>
      <c r="AU344" s="216" t="s">
        <v>83</v>
      </c>
      <c r="AV344" s="11" t="s">
        <v>83</v>
      </c>
      <c r="AW344" s="11" t="s">
        <v>38</v>
      </c>
      <c r="AX344" s="11" t="s">
        <v>74</v>
      </c>
      <c r="AY344" s="216" t="s">
        <v>133</v>
      </c>
    </row>
    <row r="345" spans="2:65" s="12" customFormat="1" ht="13.5">
      <c r="B345" s="217"/>
      <c r="C345" s="218"/>
      <c r="D345" s="203" t="s">
        <v>144</v>
      </c>
      <c r="E345" s="219" t="s">
        <v>22</v>
      </c>
      <c r="F345" s="220" t="s">
        <v>469</v>
      </c>
      <c r="G345" s="218"/>
      <c r="H345" s="219" t="s">
        <v>22</v>
      </c>
      <c r="I345" s="221"/>
      <c r="J345" s="218"/>
      <c r="K345" s="218"/>
      <c r="L345" s="222"/>
      <c r="M345" s="223"/>
      <c r="N345" s="224"/>
      <c r="O345" s="224"/>
      <c r="P345" s="224"/>
      <c r="Q345" s="224"/>
      <c r="R345" s="224"/>
      <c r="S345" s="224"/>
      <c r="T345" s="225"/>
      <c r="AT345" s="226" t="s">
        <v>144</v>
      </c>
      <c r="AU345" s="226" t="s">
        <v>83</v>
      </c>
      <c r="AV345" s="12" t="s">
        <v>24</v>
      </c>
      <c r="AW345" s="12" t="s">
        <v>38</v>
      </c>
      <c r="AX345" s="12" t="s">
        <v>74</v>
      </c>
      <c r="AY345" s="226" t="s">
        <v>133</v>
      </c>
    </row>
    <row r="346" spans="2:65" s="13" customFormat="1" ht="13.5">
      <c r="B346" s="227"/>
      <c r="C346" s="228"/>
      <c r="D346" s="203" t="s">
        <v>144</v>
      </c>
      <c r="E346" s="229" t="s">
        <v>22</v>
      </c>
      <c r="F346" s="230" t="s">
        <v>147</v>
      </c>
      <c r="G346" s="228"/>
      <c r="H346" s="231">
        <v>15.002000000000001</v>
      </c>
      <c r="I346" s="232"/>
      <c r="J346" s="228"/>
      <c r="K346" s="228"/>
      <c r="L346" s="233"/>
      <c r="M346" s="234"/>
      <c r="N346" s="235"/>
      <c r="O346" s="235"/>
      <c r="P346" s="235"/>
      <c r="Q346" s="235"/>
      <c r="R346" s="235"/>
      <c r="S346" s="235"/>
      <c r="T346" s="236"/>
      <c r="AT346" s="237" t="s">
        <v>144</v>
      </c>
      <c r="AU346" s="237" t="s">
        <v>83</v>
      </c>
      <c r="AV346" s="13" t="s">
        <v>140</v>
      </c>
      <c r="AW346" s="13" t="s">
        <v>38</v>
      </c>
      <c r="AX346" s="13" t="s">
        <v>24</v>
      </c>
      <c r="AY346" s="237" t="s">
        <v>133</v>
      </c>
    </row>
    <row r="347" spans="2:65" s="1" customFormat="1" ht="16.5" customHeight="1">
      <c r="B347" s="40"/>
      <c r="C347" s="191" t="s">
        <v>470</v>
      </c>
      <c r="D347" s="191" t="s">
        <v>135</v>
      </c>
      <c r="E347" s="192" t="s">
        <v>471</v>
      </c>
      <c r="F347" s="193" t="s">
        <v>472</v>
      </c>
      <c r="G347" s="194" t="s">
        <v>236</v>
      </c>
      <c r="H347" s="195">
        <v>15.002000000000001</v>
      </c>
      <c r="I347" s="196"/>
      <c r="J347" s="197">
        <f>ROUND(I347*H347,2)</f>
        <v>0</v>
      </c>
      <c r="K347" s="193" t="s">
        <v>139</v>
      </c>
      <c r="L347" s="60"/>
      <c r="M347" s="198" t="s">
        <v>22</v>
      </c>
      <c r="N347" s="199" t="s">
        <v>45</v>
      </c>
      <c r="O347" s="41"/>
      <c r="P347" s="200">
        <f>O347*H347</f>
        <v>0</v>
      </c>
      <c r="Q347" s="200">
        <v>0</v>
      </c>
      <c r="R347" s="200">
        <f>Q347*H347</f>
        <v>0</v>
      </c>
      <c r="S347" s="200">
        <v>0</v>
      </c>
      <c r="T347" s="201">
        <f>S347*H347</f>
        <v>0</v>
      </c>
      <c r="AR347" s="24" t="s">
        <v>140</v>
      </c>
      <c r="AT347" s="24" t="s">
        <v>135</v>
      </c>
      <c r="AU347" s="24" t="s">
        <v>83</v>
      </c>
      <c r="AY347" s="24" t="s">
        <v>133</v>
      </c>
      <c r="BE347" s="202">
        <f>IF(N347="základní",J347,0)</f>
        <v>0</v>
      </c>
      <c r="BF347" s="202">
        <f>IF(N347="snížená",J347,0)</f>
        <v>0</v>
      </c>
      <c r="BG347" s="202">
        <f>IF(N347="zákl. přenesená",J347,0)</f>
        <v>0</v>
      </c>
      <c r="BH347" s="202">
        <f>IF(N347="sníž. přenesená",J347,0)</f>
        <v>0</v>
      </c>
      <c r="BI347" s="202">
        <f>IF(N347="nulová",J347,0)</f>
        <v>0</v>
      </c>
      <c r="BJ347" s="24" t="s">
        <v>24</v>
      </c>
      <c r="BK347" s="202">
        <f>ROUND(I347*H347,2)</f>
        <v>0</v>
      </c>
      <c r="BL347" s="24" t="s">
        <v>140</v>
      </c>
      <c r="BM347" s="24" t="s">
        <v>473</v>
      </c>
    </row>
    <row r="348" spans="2:65" s="1" customFormat="1" ht="67.5">
      <c r="B348" s="40"/>
      <c r="C348" s="62"/>
      <c r="D348" s="203" t="s">
        <v>142</v>
      </c>
      <c r="E348" s="62"/>
      <c r="F348" s="204" t="s">
        <v>474</v>
      </c>
      <c r="G348" s="62"/>
      <c r="H348" s="62"/>
      <c r="I348" s="162"/>
      <c r="J348" s="62"/>
      <c r="K348" s="62"/>
      <c r="L348" s="60"/>
      <c r="M348" s="205"/>
      <c r="N348" s="41"/>
      <c r="O348" s="41"/>
      <c r="P348" s="41"/>
      <c r="Q348" s="41"/>
      <c r="R348" s="41"/>
      <c r="S348" s="41"/>
      <c r="T348" s="77"/>
      <c r="AT348" s="24" t="s">
        <v>142</v>
      </c>
      <c r="AU348" s="24" t="s">
        <v>83</v>
      </c>
    </row>
    <row r="349" spans="2:65" s="11" customFormat="1" ht="13.5">
      <c r="B349" s="206"/>
      <c r="C349" s="207"/>
      <c r="D349" s="203" t="s">
        <v>144</v>
      </c>
      <c r="E349" s="208" t="s">
        <v>22</v>
      </c>
      <c r="F349" s="209" t="s">
        <v>475</v>
      </c>
      <c r="G349" s="207"/>
      <c r="H349" s="210">
        <v>15.002000000000001</v>
      </c>
      <c r="I349" s="211"/>
      <c r="J349" s="207"/>
      <c r="K349" s="207"/>
      <c r="L349" s="212"/>
      <c r="M349" s="213"/>
      <c r="N349" s="214"/>
      <c r="O349" s="214"/>
      <c r="P349" s="214"/>
      <c r="Q349" s="214"/>
      <c r="R349" s="214"/>
      <c r="S349" s="214"/>
      <c r="T349" s="215"/>
      <c r="AT349" s="216" t="s">
        <v>144</v>
      </c>
      <c r="AU349" s="216" t="s">
        <v>83</v>
      </c>
      <c r="AV349" s="11" t="s">
        <v>83</v>
      </c>
      <c r="AW349" s="11" t="s">
        <v>38</v>
      </c>
      <c r="AX349" s="11" t="s">
        <v>74</v>
      </c>
      <c r="AY349" s="216" t="s">
        <v>133</v>
      </c>
    </row>
    <row r="350" spans="2:65" s="13" customFormat="1" ht="13.5">
      <c r="B350" s="227"/>
      <c r="C350" s="228"/>
      <c r="D350" s="203" t="s">
        <v>144</v>
      </c>
      <c r="E350" s="229" t="s">
        <v>22</v>
      </c>
      <c r="F350" s="230" t="s">
        <v>147</v>
      </c>
      <c r="G350" s="228"/>
      <c r="H350" s="231">
        <v>15.002000000000001</v>
      </c>
      <c r="I350" s="232"/>
      <c r="J350" s="228"/>
      <c r="K350" s="228"/>
      <c r="L350" s="233"/>
      <c r="M350" s="234"/>
      <c r="N350" s="235"/>
      <c r="O350" s="235"/>
      <c r="P350" s="235"/>
      <c r="Q350" s="235"/>
      <c r="R350" s="235"/>
      <c r="S350" s="235"/>
      <c r="T350" s="236"/>
      <c r="AT350" s="237" t="s">
        <v>144</v>
      </c>
      <c r="AU350" s="237" t="s">
        <v>83</v>
      </c>
      <c r="AV350" s="13" t="s">
        <v>140</v>
      </c>
      <c r="AW350" s="13" t="s">
        <v>38</v>
      </c>
      <c r="AX350" s="13" t="s">
        <v>24</v>
      </c>
      <c r="AY350" s="237" t="s">
        <v>133</v>
      </c>
    </row>
    <row r="351" spans="2:65" s="1" customFormat="1" ht="16.5" customHeight="1">
      <c r="B351" s="40"/>
      <c r="C351" s="191" t="s">
        <v>476</v>
      </c>
      <c r="D351" s="191" t="s">
        <v>135</v>
      </c>
      <c r="E351" s="192" t="s">
        <v>477</v>
      </c>
      <c r="F351" s="193" t="s">
        <v>478</v>
      </c>
      <c r="G351" s="194" t="s">
        <v>236</v>
      </c>
      <c r="H351" s="195">
        <v>134.63800000000001</v>
      </c>
      <c r="I351" s="196"/>
      <c r="J351" s="197">
        <f>ROUND(I351*H351,2)</f>
        <v>0</v>
      </c>
      <c r="K351" s="193" t="s">
        <v>139</v>
      </c>
      <c r="L351" s="60"/>
      <c r="M351" s="198" t="s">
        <v>22</v>
      </c>
      <c r="N351" s="199" t="s">
        <v>45</v>
      </c>
      <c r="O351" s="41"/>
      <c r="P351" s="200">
        <f>O351*H351</f>
        <v>0</v>
      </c>
      <c r="Q351" s="200">
        <v>0</v>
      </c>
      <c r="R351" s="200">
        <f>Q351*H351</f>
        <v>0</v>
      </c>
      <c r="S351" s="200">
        <v>0</v>
      </c>
      <c r="T351" s="201">
        <f>S351*H351</f>
        <v>0</v>
      </c>
      <c r="AR351" s="24" t="s">
        <v>140</v>
      </c>
      <c r="AT351" s="24" t="s">
        <v>135</v>
      </c>
      <c r="AU351" s="24" t="s">
        <v>83</v>
      </c>
      <c r="AY351" s="24" t="s">
        <v>133</v>
      </c>
      <c r="BE351" s="202">
        <f>IF(N351="základní",J351,0)</f>
        <v>0</v>
      </c>
      <c r="BF351" s="202">
        <f>IF(N351="snížená",J351,0)</f>
        <v>0</v>
      </c>
      <c r="BG351" s="202">
        <f>IF(N351="zákl. přenesená",J351,0)</f>
        <v>0</v>
      </c>
      <c r="BH351" s="202">
        <f>IF(N351="sníž. přenesená",J351,0)</f>
        <v>0</v>
      </c>
      <c r="BI351" s="202">
        <f>IF(N351="nulová",J351,0)</f>
        <v>0</v>
      </c>
      <c r="BJ351" s="24" t="s">
        <v>24</v>
      </c>
      <c r="BK351" s="202">
        <f>ROUND(I351*H351,2)</f>
        <v>0</v>
      </c>
      <c r="BL351" s="24" t="s">
        <v>140</v>
      </c>
      <c r="BM351" s="24" t="s">
        <v>479</v>
      </c>
    </row>
    <row r="352" spans="2:65" s="1" customFormat="1" ht="67.5">
      <c r="B352" s="40"/>
      <c r="C352" s="62"/>
      <c r="D352" s="203" t="s">
        <v>142</v>
      </c>
      <c r="E352" s="62"/>
      <c r="F352" s="204" t="s">
        <v>474</v>
      </c>
      <c r="G352" s="62"/>
      <c r="H352" s="62"/>
      <c r="I352" s="162"/>
      <c r="J352" s="62"/>
      <c r="K352" s="62"/>
      <c r="L352" s="60"/>
      <c r="M352" s="205"/>
      <c r="N352" s="41"/>
      <c r="O352" s="41"/>
      <c r="P352" s="41"/>
      <c r="Q352" s="41"/>
      <c r="R352" s="41"/>
      <c r="S352" s="41"/>
      <c r="T352" s="77"/>
      <c r="AT352" s="24" t="s">
        <v>142</v>
      </c>
      <c r="AU352" s="24" t="s">
        <v>83</v>
      </c>
    </row>
    <row r="353" spans="2:65" s="11" customFormat="1" ht="13.5">
      <c r="B353" s="206"/>
      <c r="C353" s="207"/>
      <c r="D353" s="203" t="s">
        <v>144</v>
      </c>
      <c r="E353" s="208" t="s">
        <v>22</v>
      </c>
      <c r="F353" s="209" t="s">
        <v>480</v>
      </c>
      <c r="G353" s="207"/>
      <c r="H353" s="210">
        <v>41.768999999999998</v>
      </c>
      <c r="I353" s="211"/>
      <c r="J353" s="207"/>
      <c r="K353" s="207"/>
      <c r="L353" s="212"/>
      <c r="M353" s="213"/>
      <c r="N353" s="214"/>
      <c r="O353" s="214"/>
      <c r="P353" s="214"/>
      <c r="Q353" s="214"/>
      <c r="R353" s="214"/>
      <c r="S353" s="214"/>
      <c r="T353" s="215"/>
      <c r="AT353" s="216" t="s">
        <v>144</v>
      </c>
      <c r="AU353" s="216" t="s">
        <v>83</v>
      </c>
      <c r="AV353" s="11" t="s">
        <v>83</v>
      </c>
      <c r="AW353" s="11" t="s">
        <v>38</v>
      </c>
      <c r="AX353" s="11" t="s">
        <v>74</v>
      </c>
      <c r="AY353" s="216" t="s">
        <v>133</v>
      </c>
    </row>
    <row r="354" spans="2:65" s="12" customFormat="1" ht="13.5">
      <c r="B354" s="217"/>
      <c r="C354" s="218"/>
      <c r="D354" s="203" t="s">
        <v>144</v>
      </c>
      <c r="E354" s="219" t="s">
        <v>22</v>
      </c>
      <c r="F354" s="220" t="s">
        <v>481</v>
      </c>
      <c r="G354" s="218"/>
      <c r="H354" s="219" t="s">
        <v>22</v>
      </c>
      <c r="I354" s="221"/>
      <c r="J354" s="218"/>
      <c r="K354" s="218"/>
      <c r="L354" s="222"/>
      <c r="M354" s="223"/>
      <c r="N354" s="224"/>
      <c r="O354" s="224"/>
      <c r="P354" s="224"/>
      <c r="Q354" s="224"/>
      <c r="R354" s="224"/>
      <c r="S354" s="224"/>
      <c r="T354" s="225"/>
      <c r="AT354" s="226" t="s">
        <v>144</v>
      </c>
      <c r="AU354" s="226" t="s">
        <v>83</v>
      </c>
      <c r="AV354" s="12" t="s">
        <v>24</v>
      </c>
      <c r="AW354" s="12" t="s">
        <v>38</v>
      </c>
      <c r="AX354" s="12" t="s">
        <v>74</v>
      </c>
      <c r="AY354" s="226" t="s">
        <v>133</v>
      </c>
    </row>
    <row r="355" spans="2:65" s="11" customFormat="1" ht="13.5">
      <c r="B355" s="206"/>
      <c r="C355" s="207"/>
      <c r="D355" s="203" t="s">
        <v>144</v>
      </c>
      <c r="E355" s="208" t="s">
        <v>22</v>
      </c>
      <c r="F355" s="209" t="s">
        <v>482</v>
      </c>
      <c r="G355" s="207"/>
      <c r="H355" s="210">
        <v>83.534999999999997</v>
      </c>
      <c r="I355" s="211"/>
      <c r="J355" s="207"/>
      <c r="K355" s="207"/>
      <c r="L355" s="212"/>
      <c r="M355" s="213"/>
      <c r="N355" s="214"/>
      <c r="O355" s="214"/>
      <c r="P355" s="214"/>
      <c r="Q355" s="214"/>
      <c r="R355" s="214"/>
      <c r="S355" s="214"/>
      <c r="T355" s="215"/>
      <c r="AT355" s="216" t="s">
        <v>144</v>
      </c>
      <c r="AU355" s="216" t="s">
        <v>83</v>
      </c>
      <c r="AV355" s="11" t="s">
        <v>83</v>
      </c>
      <c r="AW355" s="11" t="s">
        <v>38</v>
      </c>
      <c r="AX355" s="11" t="s">
        <v>74</v>
      </c>
      <c r="AY355" s="216" t="s">
        <v>133</v>
      </c>
    </row>
    <row r="356" spans="2:65" s="12" customFormat="1" ht="13.5">
      <c r="B356" s="217"/>
      <c r="C356" s="218"/>
      <c r="D356" s="203" t="s">
        <v>144</v>
      </c>
      <c r="E356" s="219" t="s">
        <v>22</v>
      </c>
      <c r="F356" s="220" t="s">
        <v>483</v>
      </c>
      <c r="G356" s="218"/>
      <c r="H356" s="219" t="s">
        <v>22</v>
      </c>
      <c r="I356" s="221"/>
      <c r="J356" s="218"/>
      <c r="K356" s="218"/>
      <c r="L356" s="222"/>
      <c r="M356" s="223"/>
      <c r="N356" s="224"/>
      <c r="O356" s="224"/>
      <c r="P356" s="224"/>
      <c r="Q356" s="224"/>
      <c r="R356" s="224"/>
      <c r="S356" s="224"/>
      <c r="T356" s="225"/>
      <c r="AT356" s="226" t="s">
        <v>144</v>
      </c>
      <c r="AU356" s="226" t="s">
        <v>83</v>
      </c>
      <c r="AV356" s="12" t="s">
        <v>24</v>
      </c>
      <c r="AW356" s="12" t="s">
        <v>38</v>
      </c>
      <c r="AX356" s="12" t="s">
        <v>74</v>
      </c>
      <c r="AY356" s="226" t="s">
        <v>133</v>
      </c>
    </row>
    <row r="357" spans="2:65" s="11" customFormat="1" ht="13.5">
      <c r="B357" s="206"/>
      <c r="C357" s="207"/>
      <c r="D357" s="203" t="s">
        <v>144</v>
      </c>
      <c r="E357" s="208" t="s">
        <v>22</v>
      </c>
      <c r="F357" s="209" t="s">
        <v>484</v>
      </c>
      <c r="G357" s="207"/>
      <c r="H357" s="210">
        <v>9.3339999999999996</v>
      </c>
      <c r="I357" s="211"/>
      <c r="J357" s="207"/>
      <c r="K357" s="207"/>
      <c r="L357" s="212"/>
      <c r="M357" s="213"/>
      <c r="N357" s="214"/>
      <c r="O357" s="214"/>
      <c r="P357" s="214"/>
      <c r="Q357" s="214"/>
      <c r="R357" s="214"/>
      <c r="S357" s="214"/>
      <c r="T357" s="215"/>
      <c r="AT357" s="216" t="s">
        <v>144</v>
      </c>
      <c r="AU357" s="216" t="s">
        <v>83</v>
      </c>
      <c r="AV357" s="11" t="s">
        <v>83</v>
      </c>
      <c r="AW357" s="11" t="s">
        <v>38</v>
      </c>
      <c r="AX357" s="11" t="s">
        <v>74</v>
      </c>
      <c r="AY357" s="216" t="s">
        <v>133</v>
      </c>
    </row>
    <row r="358" spans="2:65" s="12" customFormat="1" ht="13.5">
      <c r="B358" s="217"/>
      <c r="C358" s="218"/>
      <c r="D358" s="203" t="s">
        <v>144</v>
      </c>
      <c r="E358" s="219" t="s">
        <v>22</v>
      </c>
      <c r="F358" s="220" t="s">
        <v>485</v>
      </c>
      <c r="G358" s="218"/>
      <c r="H358" s="219" t="s">
        <v>22</v>
      </c>
      <c r="I358" s="221"/>
      <c r="J358" s="218"/>
      <c r="K358" s="218"/>
      <c r="L358" s="222"/>
      <c r="M358" s="223"/>
      <c r="N358" s="224"/>
      <c r="O358" s="224"/>
      <c r="P358" s="224"/>
      <c r="Q358" s="224"/>
      <c r="R358" s="224"/>
      <c r="S358" s="224"/>
      <c r="T358" s="225"/>
      <c r="AT358" s="226" t="s">
        <v>144</v>
      </c>
      <c r="AU358" s="226" t="s">
        <v>83</v>
      </c>
      <c r="AV358" s="12" t="s">
        <v>24</v>
      </c>
      <c r="AW358" s="12" t="s">
        <v>38</v>
      </c>
      <c r="AX358" s="12" t="s">
        <v>74</v>
      </c>
      <c r="AY358" s="226" t="s">
        <v>133</v>
      </c>
    </row>
    <row r="359" spans="2:65" s="13" customFormat="1" ht="13.5">
      <c r="B359" s="227"/>
      <c r="C359" s="228"/>
      <c r="D359" s="203" t="s">
        <v>144</v>
      </c>
      <c r="E359" s="229" t="s">
        <v>22</v>
      </c>
      <c r="F359" s="230" t="s">
        <v>147</v>
      </c>
      <c r="G359" s="228"/>
      <c r="H359" s="231">
        <v>134.63800000000001</v>
      </c>
      <c r="I359" s="232"/>
      <c r="J359" s="228"/>
      <c r="K359" s="228"/>
      <c r="L359" s="233"/>
      <c r="M359" s="234"/>
      <c r="N359" s="235"/>
      <c r="O359" s="235"/>
      <c r="P359" s="235"/>
      <c r="Q359" s="235"/>
      <c r="R359" s="235"/>
      <c r="S359" s="235"/>
      <c r="T359" s="236"/>
      <c r="AT359" s="237" t="s">
        <v>144</v>
      </c>
      <c r="AU359" s="237" t="s">
        <v>83</v>
      </c>
      <c r="AV359" s="13" t="s">
        <v>140</v>
      </c>
      <c r="AW359" s="13" t="s">
        <v>38</v>
      </c>
      <c r="AX359" s="13" t="s">
        <v>24</v>
      </c>
      <c r="AY359" s="237" t="s">
        <v>133</v>
      </c>
    </row>
    <row r="360" spans="2:65" s="1" customFormat="1" ht="16.5" customHeight="1">
      <c r="B360" s="40"/>
      <c r="C360" s="191" t="s">
        <v>486</v>
      </c>
      <c r="D360" s="191" t="s">
        <v>135</v>
      </c>
      <c r="E360" s="192" t="s">
        <v>487</v>
      </c>
      <c r="F360" s="193" t="s">
        <v>488</v>
      </c>
      <c r="G360" s="194" t="s">
        <v>236</v>
      </c>
      <c r="H360" s="195">
        <v>68.114999999999995</v>
      </c>
      <c r="I360" s="196"/>
      <c r="J360" s="197">
        <f>ROUND(I360*H360,2)</f>
        <v>0</v>
      </c>
      <c r="K360" s="193" t="s">
        <v>139</v>
      </c>
      <c r="L360" s="60"/>
      <c r="M360" s="198" t="s">
        <v>22</v>
      </c>
      <c r="N360" s="199" t="s">
        <v>45</v>
      </c>
      <c r="O360" s="41"/>
      <c r="P360" s="200">
        <f>O360*H360</f>
        <v>0</v>
      </c>
      <c r="Q360" s="200">
        <v>0</v>
      </c>
      <c r="R360" s="200">
        <f>Q360*H360</f>
        <v>0</v>
      </c>
      <c r="S360" s="200">
        <v>0</v>
      </c>
      <c r="T360" s="201">
        <f>S360*H360</f>
        <v>0</v>
      </c>
      <c r="AR360" s="24" t="s">
        <v>140</v>
      </c>
      <c r="AT360" s="24" t="s">
        <v>135</v>
      </c>
      <c r="AU360" s="24" t="s">
        <v>83</v>
      </c>
      <c r="AY360" s="24" t="s">
        <v>133</v>
      </c>
      <c r="BE360" s="202">
        <f>IF(N360="základní",J360,0)</f>
        <v>0</v>
      </c>
      <c r="BF360" s="202">
        <f>IF(N360="snížená",J360,0)</f>
        <v>0</v>
      </c>
      <c r="BG360" s="202">
        <f>IF(N360="zákl. přenesená",J360,0)</f>
        <v>0</v>
      </c>
      <c r="BH360" s="202">
        <f>IF(N360="sníž. přenesená",J360,0)</f>
        <v>0</v>
      </c>
      <c r="BI360" s="202">
        <f>IF(N360="nulová",J360,0)</f>
        <v>0</v>
      </c>
      <c r="BJ360" s="24" t="s">
        <v>24</v>
      </c>
      <c r="BK360" s="202">
        <f>ROUND(I360*H360,2)</f>
        <v>0</v>
      </c>
      <c r="BL360" s="24" t="s">
        <v>140</v>
      </c>
      <c r="BM360" s="24" t="s">
        <v>489</v>
      </c>
    </row>
    <row r="361" spans="2:65" s="1" customFormat="1" ht="67.5">
      <c r="B361" s="40"/>
      <c r="C361" s="62"/>
      <c r="D361" s="203" t="s">
        <v>142</v>
      </c>
      <c r="E361" s="62"/>
      <c r="F361" s="204" t="s">
        <v>474</v>
      </c>
      <c r="G361" s="62"/>
      <c r="H361" s="62"/>
      <c r="I361" s="162"/>
      <c r="J361" s="62"/>
      <c r="K361" s="62"/>
      <c r="L361" s="60"/>
      <c r="M361" s="205"/>
      <c r="N361" s="41"/>
      <c r="O361" s="41"/>
      <c r="P361" s="41"/>
      <c r="Q361" s="41"/>
      <c r="R361" s="41"/>
      <c r="S361" s="41"/>
      <c r="T361" s="77"/>
      <c r="AT361" s="24" t="s">
        <v>142</v>
      </c>
      <c r="AU361" s="24" t="s">
        <v>83</v>
      </c>
    </row>
    <row r="362" spans="2:65" s="11" customFormat="1" ht="13.5">
      <c r="B362" s="206"/>
      <c r="C362" s="207"/>
      <c r="D362" s="203" t="s">
        <v>144</v>
      </c>
      <c r="E362" s="208" t="s">
        <v>22</v>
      </c>
      <c r="F362" s="209" t="s">
        <v>490</v>
      </c>
      <c r="G362" s="207"/>
      <c r="H362" s="210">
        <v>68.114999999999995</v>
      </c>
      <c r="I362" s="211"/>
      <c r="J362" s="207"/>
      <c r="K362" s="207"/>
      <c r="L362" s="212"/>
      <c r="M362" s="213"/>
      <c r="N362" s="214"/>
      <c r="O362" s="214"/>
      <c r="P362" s="214"/>
      <c r="Q362" s="214"/>
      <c r="R362" s="214"/>
      <c r="S362" s="214"/>
      <c r="T362" s="215"/>
      <c r="AT362" s="216" t="s">
        <v>144</v>
      </c>
      <c r="AU362" s="216" t="s">
        <v>83</v>
      </c>
      <c r="AV362" s="11" t="s">
        <v>83</v>
      </c>
      <c r="AW362" s="11" t="s">
        <v>38</v>
      </c>
      <c r="AX362" s="11" t="s">
        <v>74</v>
      </c>
      <c r="AY362" s="216" t="s">
        <v>133</v>
      </c>
    </row>
    <row r="363" spans="2:65" s="12" customFormat="1" ht="13.5">
      <c r="B363" s="217"/>
      <c r="C363" s="218"/>
      <c r="D363" s="203" t="s">
        <v>144</v>
      </c>
      <c r="E363" s="219" t="s">
        <v>22</v>
      </c>
      <c r="F363" s="220" t="s">
        <v>491</v>
      </c>
      <c r="G363" s="218"/>
      <c r="H363" s="219" t="s">
        <v>22</v>
      </c>
      <c r="I363" s="221"/>
      <c r="J363" s="218"/>
      <c r="K363" s="218"/>
      <c r="L363" s="222"/>
      <c r="M363" s="223"/>
      <c r="N363" s="224"/>
      <c r="O363" s="224"/>
      <c r="P363" s="224"/>
      <c r="Q363" s="224"/>
      <c r="R363" s="224"/>
      <c r="S363" s="224"/>
      <c r="T363" s="225"/>
      <c r="AT363" s="226" t="s">
        <v>144</v>
      </c>
      <c r="AU363" s="226" t="s">
        <v>83</v>
      </c>
      <c r="AV363" s="12" t="s">
        <v>24</v>
      </c>
      <c r="AW363" s="12" t="s">
        <v>38</v>
      </c>
      <c r="AX363" s="12" t="s">
        <v>74</v>
      </c>
      <c r="AY363" s="226" t="s">
        <v>133</v>
      </c>
    </row>
    <row r="364" spans="2:65" s="13" customFormat="1" ht="13.5">
      <c r="B364" s="227"/>
      <c r="C364" s="228"/>
      <c r="D364" s="203" t="s">
        <v>144</v>
      </c>
      <c r="E364" s="229" t="s">
        <v>22</v>
      </c>
      <c r="F364" s="230" t="s">
        <v>147</v>
      </c>
      <c r="G364" s="228"/>
      <c r="H364" s="231">
        <v>68.114999999999995</v>
      </c>
      <c r="I364" s="232"/>
      <c r="J364" s="228"/>
      <c r="K364" s="228"/>
      <c r="L364" s="233"/>
      <c r="M364" s="234"/>
      <c r="N364" s="235"/>
      <c r="O364" s="235"/>
      <c r="P364" s="235"/>
      <c r="Q364" s="235"/>
      <c r="R364" s="235"/>
      <c r="S364" s="235"/>
      <c r="T364" s="236"/>
      <c r="AT364" s="237" t="s">
        <v>144</v>
      </c>
      <c r="AU364" s="237" t="s">
        <v>83</v>
      </c>
      <c r="AV364" s="13" t="s">
        <v>140</v>
      </c>
      <c r="AW364" s="13" t="s">
        <v>38</v>
      </c>
      <c r="AX364" s="13" t="s">
        <v>24</v>
      </c>
      <c r="AY364" s="237" t="s">
        <v>133</v>
      </c>
    </row>
    <row r="365" spans="2:65" s="10" customFormat="1" ht="29.85" customHeight="1">
      <c r="B365" s="175"/>
      <c r="C365" s="176"/>
      <c r="D365" s="177" t="s">
        <v>73</v>
      </c>
      <c r="E365" s="189" t="s">
        <v>492</v>
      </c>
      <c r="F365" s="189" t="s">
        <v>493</v>
      </c>
      <c r="G365" s="176"/>
      <c r="H365" s="176"/>
      <c r="I365" s="179"/>
      <c r="J365" s="190">
        <f>BK365</f>
        <v>0</v>
      </c>
      <c r="K365" s="176"/>
      <c r="L365" s="181"/>
      <c r="M365" s="182"/>
      <c r="N365" s="183"/>
      <c r="O365" s="183"/>
      <c r="P365" s="184">
        <f>P366</f>
        <v>0</v>
      </c>
      <c r="Q365" s="183"/>
      <c r="R365" s="184">
        <f>R366</f>
        <v>0</v>
      </c>
      <c r="S365" s="183"/>
      <c r="T365" s="185">
        <f>T366</f>
        <v>0</v>
      </c>
      <c r="AR365" s="186" t="s">
        <v>24</v>
      </c>
      <c r="AT365" s="187" t="s">
        <v>73</v>
      </c>
      <c r="AU365" s="187" t="s">
        <v>24</v>
      </c>
      <c r="AY365" s="186" t="s">
        <v>133</v>
      </c>
      <c r="BK365" s="188">
        <f>BK366</f>
        <v>0</v>
      </c>
    </row>
    <row r="366" spans="2:65" s="1" customFormat="1" ht="25.5" customHeight="1">
      <c r="B366" s="40"/>
      <c r="C366" s="191" t="s">
        <v>494</v>
      </c>
      <c r="D366" s="191" t="s">
        <v>135</v>
      </c>
      <c r="E366" s="192" t="s">
        <v>495</v>
      </c>
      <c r="F366" s="193" t="s">
        <v>496</v>
      </c>
      <c r="G366" s="194" t="s">
        <v>236</v>
      </c>
      <c r="H366" s="195">
        <v>530.08100000000002</v>
      </c>
      <c r="I366" s="196"/>
      <c r="J366" s="197">
        <f>ROUND(I366*H366,2)</f>
        <v>0</v>
      </c>
      <c r="K366" s="193" t="s">
        <v>139</v>
      </c>
      <c r="L366" s="60"/>
      <c r="M366" s="198" t="s">
        <v>22</v>
      </c>
      <c r="N366" s="248" t="s">
        <v>45</v>
      </c>
      <c r="O366" s="249"/>
      <c r="P366" s="250">
        <f>O366*H366</f>
        <v>0</v>
      </c>
      <c r="Q366" s="250">
        <v>0</v>
      </c>
      <c r="R366" s="250">
        <f>Q366*H366</f>
        <v>0</v>
      </c>
      <c r="S366" s="250">
        <v>0</v>
      </c>
      <c r="T366" s="251">
        <f>S366*H366</f>
        <v>0</v>
      </c>
      <c r="AR366" s="24" t="s">
        <v>140</v>
      </c>
      <c r="AT366" s="24" t="s">
        <v>135</v>
      </c>
      <c r="AU366" s="24" t="s">
        <v>83</v>
      </c>
      <c r="AY366" s="24" t="s">
        <v>133</v>
      </c>
      <c r="BE366" s="202">
        <f>IF(N366="základní",J366,0)</f>
        <v>0</v>
      </c>
      <c r="BF366" s="202">
        <f>IF(N366="snížená",J366,0)</f>
        <v>0</v>
      </c>
      <c r="BG366" s="202">
        <f>IF(N366="zákl. přenesená",J366,0)</f>
        <v>0</v>
      </c>
      <c r="BH366" s="202">
        <f>IF(N366="sníž. přenesená",J366,0)</f>
        <v>0</v>
      </c>
      <c r="BI366" s="202">
        <f>IF(N366="nulová",J366,0)</f>
        <v>0</v>
      </c>
      <c r="BJ366" s="24" t="s">
        <v>24</v>
      </c>
      <c r="BK366" s="202">
        <f>ROUND(I366*H366,2)</f>
        <v>0</v>
      </c>
      <c r="BL366" s="24" t="s">
        <v>140</v>
      </c>
      <c r="BM366" s="24" t="s">
        <v>497</v>
      </c>
    </row>
    <row r="367" spans="2:65" s="1" customFormat="1" ht="6.95" customHeight="1">
      <c r="B367" s="55"/>
      <c r="C367" s="56"/>
      <c r="D367" s="56"/>
      <c r="E367" s="56"/>
      <c r="F367" s="56"/>
      <c r="G367" s="56"/>
      <c r="H367" s="56"/>
      <c r="I367" s="138"/>
      <c r="J367" s="56"/>
      <c r="K367" s="56"/>
      <c r="L367" s="60"/>
    </row>
  </sheetData>
  <sheetProtection algorithmName="SHA-512" hashValue="vfGmUpYUeqippXi1IrWYts6iLR+JKDvz6xvFvvZK77CxQGGduYe3ho8Qhs0RPCQXM01KwKD1IP4P45iLMEWbyw==" saltValue="ZrbrFj6qay7FKQoovK8WDUHd6oCdGausVLyb5uEiKJRaJcEuPuHIGHQok52N9Zy3nlzfYGJnh9NnQVaG9zTMDA==" spinCount="100000" sheet="1" objects="1" scenarios="1" formatColumns="0" formatRows="0" autoFilter="0"/>
  <autoFilter ref="C83:K366"/>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1"/>
      <c r="C1" s="111"/>
      <c r="D1" s="112" t="s">
        <v>1</v>
      </c>
      <c r="E1" s="111"/>
      <c r="F1" s="113" t="s">
        <v>96</v>
      </c>
      <c r="G1" s="387" t="s">
        <v>97</v>
      </c>
      <c r="H1" s="387"/>
      <c r="I1" s="114"/>
      <c r="J1" s="113" t="s">
        <v>98</v>
      </c>
      <c r="K1" s="112" t="s">
        <v>99</v>
      </c>
      <c r="L1" s="113" t="s">
        <v>100</v>
      </c>
      <c r="M1" s="113"/>
      <c r="N1" s="113"/>
      <c r="O1" s="113"/>
      <c r="P1" s="113"/>
      <c r="Q1" s="113"/>
      <c r="R1" s="113"/>
      <c r="S1" s="113"/>
      <c r="T1" s="11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8"/>
      <c r="M2" s="378"/>
      <c r="N2" s="378"/>
      <c r="O2" s="378"/>
      <c r="P2" s="378"/>
      <c r="Q2" s="378"/>
      <c r="R2" s="378"/>
      <c r="S2" s="378"/>
      <c r="T2" s="378"/>
      <c r="U2" s="378"/>
      <c r="V2" s="378"/>
      <c r="AT2" s="24" t="s">
        <v>86</v>
      </c>
    </row>
    <row r="3" spans="1:70" ht="6.95" customHeight="1">
      <c r="B3" s="25"/>
      <c r="C3" s="26"/>
      <c r="D3" s="26"/>
      <c r="E3" s="26"/>
      <c r="F3" s="26"/>
      <c r="G3" s="26"/>
      <c r="H3" s="26"/>
      <c r="I3" s="115"/>
      <c r="J3" s="26"/>
      <c r="K3" s="27"/>
      <c r="AT3" s="24" t="s">
        <v>83</v>
      </c>
    </row>
    <row r="4" spans="1:70" ht="36.950000000000003" customHeight="1">
      <c r="B4" s="28"/>
      <c r="C4" s="29"/>
      <c r="D4" s="30" t="s">
        <v>101</v>
      </c>
      <c r="E4" s="29"/>
      <c r="F4" s="29"/>
      <c r="G4" s="29"/>
      <c r="H4" s="29"/>
      <c r="I4" s="116"/>
      <c r="J4" s="29"/>
      <c r="K4" s="31"/>
      <c r="M4" s="32" t="s">
        <v>12</v>
      </c>
      <c r="AT4" s="24" t="s">
        <v>6</v>
      </c>
    </row>
    <row r="5" spans="1:70" ht="6.95" customHeight="1">
      <c r="B5" s="28"/>
      <c r="C5" s="29"/>
      <c r="D5" s="29"/>
      <c r="E5" s="29"/>
      <c r="F5" s="29"/>
      <c r="G5" s="29"/>
      <c r="H5" s="29"/>
      <c r="I5" s="116"/>
      <c r="J5" s="29"/>
      <c r="K5" s="31"/>
    </row>
    <row r="6" spans="1:70">
      <c r="B6" s="28"/>
      <c r="C6" s="29"/>
      <c r="D6" s="37" t="s">
        <v>18</v>
      </c>
      <c r="E6" s="29"/>
      <c r="F6" s="29"/>
      <c r="G6" s="29"/>
      <c r="H6" s="29"/>
      <c r="I6" s="116"/>
      <c r="J6" s="29"/>
      <c r="K6" s="31"/>
    </row>
    <row r="7" spans="1:70" ht="16.5" customHeight="1">
      <c r="B7" s="28"/>
      <c r="C7" s="29"/>
      <c r="D7" s="29"/>
      <c r="E7" s="379" t="str">
        <f>'Rekapitulace stavby'!K6</f>
        <v>III-2031 Vejprnice - inravilánová vstupní brána</v>
      </c>
      <c r="F7" s="380"/>
      <c r="G7" s="380"/>
      <c r="H7" s="380"/>
      <c r="I7" s="116"/>
      <c r="J7" s="29"/>
      <c r="K7" s="31"/>
    </row>
    <row r="8" spans="1:70" s="1" customFormat="1">
      <c r="B8" s="40"/>
      <c r="C8" s="41"/>
      <c r="D8" s="37" t="s">
        <v>102</v>
      </c>
      <c r="E8" s="41"/>
      <c r="F8" s="41"/>
      <c r="G8" s="41"/>
      <c r="H8" s="41"/>
      <c r="I8" s="117"/>
      <c r="J8" s="41"/>
      <c r="K8" s="44"/>
    </row>
    <row r="9" spans="1:70" s="1" customFormat="1" ht="36.950000000000003" customHeight="1">
      <c r="B9" s="40"/>
      <c r="C9" s="41"/>
      <c r="D9" s="41"/>
      <c r="E9" s="381" t="s">
        <v>498</v>
      </c>
      <c r="F9" s="382"/>
      <c r="G9" s="382"/>
      <c r="H9" s="382"/>
      <c r="I9" s="117"/>
      <c r="J9" s="41"/>
      <c r="K9" s="44"/>
    </row>
    <row r="10" spans="1:70" s="1" customFormat="1" ht="13.5">
      <c r="B10" s="40"/>
      <c r="C10" s="41"/>
      <c r="D10" s="41"/>
      <c r="E10" s="41"/>
      <c r="F10" s="41"/>
      <c r="G10" s="41"/>
      <c r="H10" s="41"/>
      <c r="I10" s="117"/>
      <c r="J10" s="41"/>
      <c r="K10" s="44"/>
    </row>
    <row r="11" spans="1:70" s="1" customFormat="1" ht="14.45" customHeight="1">
      <c r="B11" s="40"/>
      <c r="C11" s="41"/>
      <c r="D11" s="37" t="s">
        <v>21</v>
      </c>
      <c r="E11" s="41"/>
      <c r="F11" s="35" t="s">
        <v>22</v>
      </c>
      <c r="G11" s="41"/>
      <c r="H11" s="41"/>
      <c r="I11" s="118" t="s">
        <v>23</v>
      </c>
      <c r="J11" s="35" t="s">
        <v>22</v>
      </c>
      <c r="K11" s="44"/>
    </row>
    <row r="12" spans="1:70" s="1" customFormat="1" ht="14.45" customHeight="1">
      <c r="B12" s="40"/>
      <c r="C12" s="41"/>
      <c r="D12" s="37" t="s">
        <v>25</v>
      </c>
      <c r="E12" s="41"/>
      <c r="F12" s="35" t="s">
        <v>26</v>
      </c>
      <c r="G12" s="41"/>
      <c r="H12" s="41"/>
      <c r="I12" s="118" t="s">
        <v>27</v>
      </c>
      <c r="J12" s="119">
        <f>'Rekapitulace stavby'!AN8</f>
        <v>43305</v>
      </c>
      <c r="K12" s="44"/>
    </row>
    <row r="13" spans="1:70" s="1" customFormat="1" ht="10.9" customHeight="1">
      <c r="B13" s="40"/>
      <c r="C13" s="41"/>
      <c r="D13" s="41"/>
      <c r="E13" s="41"/>
      <c r="F13" s="41"/>
      <c r="G13" s="41"/>
      <c r="H13" s="41"/>
      <c r="I13" s="117"/>
      <c r="J13" s="41"/>
      <c r="K13" s="44"/>
    </row>
    <row r="14" spans="1:70" s="1" customFormat="1" ht="14.45" customHeight="1">
      <c r="B14" s="40"/>
      <c r="C14" s="41"/>
      <c r="D14" s="37" t="s">
        <v>30</v>
      </c>
      <c r="E14" s="41"/>
      <c r="F14" s="41"/>
      <c r="G14" s="41"/>
      <c r="H14" s="41"/>
      <c r="I14" s="118" t="s">
        <v>31</v>
      </c>
      <c r="J14" s="35" t="s">
        <v>22</v>
      </c>
      <c r="K14" s="44"/>
    </row>
    <row r="15" spans="1:70" s="1" customFormat="1" ht="18" customHeight="1">
      <c r="B15" s="40"/>
      <c r="C15" s="41"/>
      <c r="D15" s="41"/>
      <c r="E15" s="35" t="s">
        <v>32</v>
      </c>
      <c r="F15" s="41"/>
      <c r="G15" s="41"/>
      <c r="H15" s="41"/>
      <c r="I15" s="118" t="s">
        <v>33</v>
      </c>
      <c r="J15" s="35"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7" t="s">
        <v>34</v>
      </c>
      <c r="E17" s="41"/>
      <c r="F17" s="41"/>
      <c r="G17" s="41"/>
      <c r="H17" s="41"/>
      <c r="I17" s="118"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18" t="s">
        <v>33</v>
      </c>
      <c r="J18" s="35"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7" t="s">
        <v>36</v>
      </c>
      <c r="E20" s="41"/>
      <c r="F20" s="41"/>
      <c r="G20" s="41"/>
      <c r="H20" s="41"/>
      <c r="I20" s="118" t="s">
        <v>31</v>
      </c>
      <c r="J20" s="35" t="s">
        <v>22</v>
      </c>
      <c r="K20" s="44"/>
    </row>
    <row r="21" spans="2:11" s="1" customFormat="1" ht="18" customHeight="1">
      <c r="B21" s="40"/>
      <c r="C21" s="41"/>
      <c r="D21" s="41"/>
      <c r="E21" s="35" t="s">
        <v>37</v>
      </c>
      <c r="F21" s="41"/>
      <c r="G21" s="41"/>
      <c r="H21" s="41"/>
      <c r="I21" s="118" t="s">
        <v>33</v>
      </c>
      <c r="J21" s="35"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7" t="s">
        <v>39</v>
      </c>
      <c r="E23" s="41"/>
      <c r="F23" s="41"/>
      <c r="G23" s="41"/>
      <c r="H23" s="41"/>
      <c r="I23" s="117"/>
      <c r="J23" s="41"/>
      <c r="K23" s="44"/>
    </row>
    <row r="24" spans="2:11" s="6" customFormat="1" ht="16.5" customHeight="1">
      <c r="B24" s="120"/>
      <c r="C24" s="121"/>
      <c r="D24" s="121"/>
      <c r="E24" s="348" t="s">
        <v>22</v>
      </c>
      <c r="F24" s="348"/>
      <c r="G24" s="348"/>
      <c r="H24" s="34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ROUND(SUM(BE81:BE174), 2)</f>
        <v>0</v>
      </c>
      <c r="G30" s="41"/>
      <c r="H30" s="41"/>
      <c r="I30" s="130">
        <v>0.21</v>
      </c>
      <c r="J30" s="129">
        <f>ROUND(ROUND((SUM(BE81:BE174)), 2)*I30, 2)</f>
        <v>0</v>
      </c>
      <c r="K30" s="44"/>
    </row>
    <row r="31" spans="2:11" s="1" customFormat="1" ht="14.45" customHeight="1">
      <c r="B31" s="40"/>
      <c r="C31" s="41"/>
      <c r="D31" s="41"/>
      <c r="E31" s="48" t="s">
        <v>46</v>
      </c>
      <c r="F31" s="129">
        <f>ROUND(SUM(BF81:BF174), 2)</f>
        <v>0</v>
      </c>
      <c r="G31" s="41"/>
      <c r="H31" s="41"/>
      <c r="I31" s="130">
        <v>0.15</v>
      </c>
      <c r="J31" s="129">
        <f>ROUND(ROUND((SUM(BF81:BF174)), 2)*I31, 2)</f>
        <v>0</v>
      </c>
      <c r="K31" s="44"/>
    </row>
    <row r="32" spans="2:11" s="1" customFormat="1" ht="14.45" hidden="1" customHeight="1">
      <c r="B32" s="40"/>
      <c r="C32" s="41"/>
      <c r="D32" s="41"/>
      <c r="E32" s="48" t="s">
        <v>47</v>
      </c>
      <c r="F32" s="129">
        <f>ROUND(SUM(BG81:BG174), 2)</f>
        <v>0</v>
      </c>
      <c r="G32" s="41"/>
      <c r="H32" s="41"/>
      <c r="I32" s="130">
        <v>0.21</v>
      </c>
      <c r="J32" s="129">
        <v>0</v>
      </c>
      <c r="K32" s="44"/>
    </row>
    <row r="33" spans="2:11" s="1" customFormat="1" ht="14.45" hidden="1" customHeight="1">
      <c r="B33" s="40"/>
      <c r="C33" s="41"/>
      <c r="D33" s="41"/>
      <c r="E33" s="48" t="s">
        <v>48</v>
      </c>
      <c r="F33" s="129">
        <f>ROUND(SUM(BH81:BH174), 2)</f>
        <v>0</v>
      </c>
      <c r="G33" s="41"/>
      <c r="H33" s="41"/>
      <c r="I33" s="130">
        <v>0.15</v>
      </c>
      <c r="J33" s="129">
        <v>0</v>
      </c>
      <c r="K33" s="44"/>
    </row>
    <row r="34" spans="2:11" s="1" customFormat="1" ht="14.45" hidden="1" customHeight="1">
      <c r="B34" s="40"/>
      <c r="C34" s="41"/>
      <c r="D34" s="41"/>
      <c r="E34" s="48" t="s">
        <v>49</v>
      </c>
      <c r="F34" s="129">
        <f>ROUND(SUM(BI81:BI174),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30"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7" t="s">
        <v>18</v>
      </c>
      <c r="D44" s="41"/>
      <c r="E44" s="41"/>
      <c r="F44" s="41"/>
      <c r="G44" s="41"/>
      <c r="H44" s="41"/>
      <c r="I44" s="117"/>
      <c r="J44" s="41"/>
      <c r="K44" s="44"/>
    </row>
    <row r="45" spans="2:11" s="1" customFormat="1" ht="16.5" customHeight="1">
      <c r="B45" s="40"/>
      <c r="C45" s="41"/>
      <c r="D45" s="41"/>
      <c r="E45" s="379" t="str">
        <f>E7</f>
        <v>III-2031 Vejprnice - inravilánová vstupní brána</v>
      </c>
      <c r="F45" s="380"/>
      <c r="G45" s="380"/>
      <c r="H45" s="380"/>
      <c r="I45" s="117"/>
      <c r="J45" s="41"/>
      <c r="K45" s="44"/>
    </row>
    <row r="46" spans="2:11" s="1" customFormat="1" ht="14.45" customHeight="1">
      <c r="B46" s="40"/>
      <c r="C46" s="37" t="s">
        <v>102</v>
      </c>
      <c r="D46" s="41"/>
      <c r="E46" s="41"/>
      <c r="F46" s="41"/>
      <c r="G46" s="41"/>
      <c r="H46" s="41"/>
      <c r="I46" s="117"/>
      <c r="J46" s="41"/>
      <c r="K46" s="44"/>
    </row>
    <row r="47" spans="2:11" s="1" customFormat="1" ht="17.25" customHeight="1">
      <c r="B47" s="40"/>
      <c r="C47" s="41"/>
      <c r="D47" s="41"/>
      <c r="E47" s="381" t="str">
        <f>E9</f>
        <v>SKU1602 - Dělící ostrůvek,chodník</v>
      </c>
      <c r="F47" s="382"/>
      <c r="G47" s="382"/>
      <c r="H47" s="382"/>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7" t="s">
        <v>25</v>
      </c>
      <c r="D49" s="41"/>
      <c r="E49" s="41"/>
      <c r="F49" s="35" t="str">
        <f>F12</f>
        <v xml:space="preserve"> </v>
      </c>
      <c r="G49" s="41"/>
      <c r="H49" s="41"/>
      <c r="I49" s="118" t="s">
        <v>27</v>
      </c>
      <c r="J49" s="119">
        <f>IF(J12="","",J12)</f>
        <v>43305</v>
      </c>
      <c r="K49" s="44"/>
    </row>
    <row r="50" spans="2:47" s="1" customFormat="1" ht="6.95" customHeight="1">
      <c r="B50" s="40"/>
      <c r="C50" s="41"/>
      <c r="D50" s="41"/>
      <c r="E50" s="41"/>
      <c r="F50" s="41"/>
      <c r="G50" s="41"/>
      <c r="H50" s="41"/>
      <c r="I50" s="117"/>
      <c r="J50" s="41"/>
      <c r="K50" s="44"/>
    </row>
    <row r="51" spans="2:47" s="1" customFormat="1">
      <c r="B51" s="40"/>
      <c r="C51" s="37" t="s">
        <v>30</v>
      </c>
      <c r="D51" s="41"/>
      <c r="E51" s="41"/>
      <c r="F51" s="35" t="str">
        <f>E15</f>
        <v>SÚS Plzeňského kraje</v>
      </c>
      <c r="G51" s="41"/>
      <c r="H51" s="41"/>
      <c r="I51" s="118" t="s">
        <v>36</v>
      </c>
      <c r="J51" s="348" t="str">
        <f>E21</f>
        <v>Projekční kancelář Ing.Škubalová</v>
      </c>
      <c r="K51" s="44"/>
    </row>
    <row r="52" spans="2:47" s="1" customFormat="1" ht="14.45" customHeight="1">
      <c r="B52" s="40"/>
      <c r="C52" s="37" t="s">
        <v>34</v>
      </c>
      <c r="D52" s="41"/>
      <c r="E52" s="41"/>
      <c r="F52" s="35" t="str">
        <f>IF(E18="","",E18)</f>
        <v/>
      </c>
      <c r="G52" s="41"/>
      <c r="H52" s="41"/>
      <c r="I52" s="117"/>
      <c r="J52" s="38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J81</f>
        <v>0</v>
      </c>
      <c r="K56" s="44"/>
      <c r="AU56" s="24" t="s">
        <v>108</v>
      </c>
    </row>
    <row r="57" spans="2:47" s="7" customFormat="1" ht="24.95" customHeight="1">
      <c r="B57" s="148"/>
      <c r="C57" s="149"/>
      <c r="D57" s="150" t="s">
        <v>109</v>
      </c>
      <c r="E57" s="151"/>
      <c r="F57" s="151"/>
      <c r="G57" s="151"/>
      <c r="H57" s="151"/>
      <c r="I57" s="152"/>
      <c r="J57" s="153">
        <f>J82</f>
        <v>0</v>
      </c>
      <c r="K57" s="154"/>
    </row>
    <row r="58" spans="2:47" s="8" customFormat="1" ht="19.899999999999999" customHeight="1">
      <c r="B58" s="155"/>
      <c r="C58" s="156"/>
      <c r="D58" s="157" t="s">
        <v>110</v>
      </c>
      <c r="E58" s="158"/>
      <c r="F58" s="158"/>
      <c r="G58" s="158"/>
      <c r="H58" s="158"/>
      <c r="I58" s="159"/>
      <c r="J58" s="160">
        <f>J83</f>
        <v>0</v>
      </c>
      <c r="K58" s="161"/>
    </row>
    <row r="59" spans="2:47" s="8" customFormat="1" ht="19.899999999999999" customHeight="1">
      <c r="B59" s="155"/>
      <c r="C59" s="156"/>
      <c r="D59" s="157" t="s">
        <v>112</v>
      </c>
      <c r="E59" s="158"/>
      <c r="F59" s="158"/>
      <c r="G59" s="158"/>
      <c r="H59" s="158"/>
      <c r="I59" s="159"/>
      <c r="J59" s="160">
        <f>J104</f>
        <v>0</v>
      </c>
      <c r="K59" s="161"/>
    </row>
    <row r="60" spans="2:47" s="8" customFormat="1" ht="19.899999999999999" customHeight="1">
      <c r="B60" s="155"/>
      <c r="C60" s="156"/>
      <c r="D60" s="157" t="s">
        <v>114</v>
      </c>
      <c r="E60" s="158"/>
      <c r="F60" s="158"/>
      <c r="G60" s="158"/>
      <c r="H60" s="158"/>
      <c r="I60" s="159"/>
      <c r="J60" s="160">
        <f>J145</f>
        <v>0</v>
      </c>
      <c r="K60" s="161"/>
    </row>
    <row r="61" spans="2:47" s="8" customFormat="1" ht="19.899999999999999" customHeight="1">
      <c r="B61" s="155"/>
      <c r="C61" s="156"/>
      <c r="D61" s="157" t="s">
        <v>116</v>
      </c>
      <c r="E61" s="158"/>
      <c r="F61" s="158"/>
      <c r="G61" s="158"/>
      <c r="H61" s="158"/>
      <c r="I61" s="159"/>
      <c r="J61" s="160">
        <f>J173</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117</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16.5" customHeight="1">
      <c r="B71" s="40"/>
      <c r="C71" s="62"/>
      <c r="D71" s="62"/>
      <c r="E71" s="384" t="str">
        <f>E7</f>
        <v>III-2031 Vejprnice - inravilánová vstupní brána</v>
      </c>
      <c r="F71" s="385"/>
      <c r="G71" s="385"/>
      <c r="H71" s="385"/>
      <c r="I71" s="162"/>
      <c r="J71" s="62"/>
      <c r="K71" s="62"/>
      <c r="L71" s="60"/>
    </row>
    <row r="72" spans="2:20" s="1" customFormat="1" ht="14.45" customHeight="1">
      <c r="B72" s="40"/>
      <c r="C72" s="64" t="s">
        <v>102</v>
      </c>
      <c r="D72" s="62"/>
      <c r="E72" s="62"/>
      <c r="F72" s="62"/>
      <c r="G72" s="62"/>
      <c r="H72" s="62"/>
      <c r="I72" s="162"/>
      <c r="J72" s="62"/>
      <c r="K72" s="62"/>
      <c r="L72" s="60"/>
    </row>
    <row r="73" spans="2:20" s="1" customFormat="1" ht="17.25" customHeight="1">
      <c r="B73" s="40"/>
      <c r="C73" s="62"/>
      <c r="D73" s="62"/>
      <c r="E73" s="359" t="str">
        <f>E9</f>
        <v>SKU1602 - Dělící ostrůvek,chodník</v>
      </c>
      <c r="F73" s="386"/>
      <c r="G73" s="386"/>
      <c r="H73" s="386"/>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25</v>
      </c>
      <c r="D75" s="62"/>
      <c r="E75" s="62"/>
      <c r="F75" s="163" t="str">
        <f>F12</f>
        <v xml:space="preserve"> </v>
      </c>
      <c r="G75" s="62"/>
      <c r="H75" s="62"/>
      <c r="I75" s="164" t="s">
        <v>27</v>
      </c>
      <c r="J75" s="72">
        <f>IF(J12="","",J12)</f>
        <v>43305</v>
      </c>
      <c r="K75" s="62"/>
      <c r="L75" s="60"/>
    </row>
    <row r="76" spans="2:20" s="1" customFormat="1" ht="6.95" customHeight="1">
      <c r="B76" s="40"/>
      <c r="C76" s="62"/>
      <c r="D76" s="62"/>
      <c r="E76" s="62"/>
      <c r="F76" s="62"/>
      <c r="G76" s="62"/>
      <c r="H76" s="62"/>
      <c r="I76" s="162"/>
      <c r="J76" s="62"/>
      <c r="K76" s="62"/>
      <c r="L76" s="60"/>
    </row>
    <row r="77" spans="2:20" s="1" customFormat="1">
      <c r="B77" s="40"/>
      <c r="C77" s="64" t="s">
        <v>30</v>
      </c>
      <c r="D77" s="62"/>
      <c r="E77" s="62"/>
      <c r="F77" s="163" t="str">
        <f>E15</f>
        <v>SÚS Plzeňského kraje</v>
      </c>
      <c r="G77" s="62"/>
      <c r="H77" s="62"/>
      <c r="I77" s="164" t="s">
        <v>36</v>
      </c>
      <c r="J77" s="163" t="str">
        <f>E21</f>
        <v>Projekční kancelář Ing.Škubalová</v>
      </c>
      <c r="K77" s="62"/>
      <c r="L77" s="60"/>
    </row>
    <row r="78" spans="2:20" s="1" customFormat="1" ht="14.45" customHeight="1">
      <c r="B78" s="40"/>
      <c r="C78" s="64" t="s">
        <v>34</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118</v>
      </c>
      <c r="D80" s="167" t="s">
        <v>59</v>
      </c>
      <c r="E80" s="167" t="s">
        <v>55</v>
      </c>
      <c r="F80" s="167" t="s">
        <v>119</v>
      </c>
      <c r="G80" s="167" t="s">
        <v>120</v>
      </c>
      <c r="H80" s="167" t="s">
        <v>121</v>
      </c>
      <c r="I80" s="168" t="s">
        <v>122</v>
      </c>
      <c r="J80" s="167" t="s">
        <v>106</v>
      </c>
      <c r="K80" s="169" t="s">
        <v>123</v>
      </c>
      <c r="L80" s="170"/>
      <c r="M80" s="80" t="s">
        <v>124</v>
      </c>
      <c r="N80" s="81" t="s">
        <v>44</v>
      </c>
      <c r="O80" s="81" t="s">
        <v>125</v>
      </c>
      <c r="P80" s="81" t="s">
        <v>126</v>
      </c>
      <c r="Q80" s="81" t="s">
        <v>127</v>
      </c>
      <c r="R80" s="81" t="s">
        <v>128</v>
      </c>
      <c r="S80" s="81" t="s">
        <v>129</v>
      </c>
      <c r="T80" s="82" t="s">
        <v>130</v>
      </c>
    </row>
    <row r="81" spans="2:65" s="1" customFormat="1" ht="29.25" customHeight="1">
      <c r="B81" s="40"/>
      <c r="C81" s="86" t="s">
        <v>107</v>
      </c>
      <c r="D81" s="62"/>
      <c r="E81" s="62"/>
      <c r="F81" s="62"/>
      <c r="G81" s="62"/>
      <c r="H81" s="62"/>
      <c r="I81" s="162"/>
      <c r="J81" s="171">
        <f>BK81</f>
        <v>0</v>
      </c>
      <c r="K81" s="62"/>
      <c r="L81" s="60"/>
      <c r="M81" s="83"/>
      <c r="N81" s="84"/>
      <c r="O81" s="84"/>
      <c r="P81" s="172">
        <f>P82</f>
        <v>0</v>
      </c>
      <c r="Q81" s="84"/>
      <c r="R81" s="172">
        <f>R82</f>
        <v>26.122281340000001</v>
      </c>
      <c r="S81" s="84"/>
      <c r="T81" s="173">
        <f>T82</f>
        <v>0</v>
      </c>
      <c r="AT81" s="24" t="s">
        <v>73</v>
      </c>
      <c r="AU81" s="24" t="s">
        <v>108</v>
      </c>
      <c r="BK81" s="174">
        <f>BK82</f>
        <v>0</v>
      </c>
    </row>
    <row r="82" spans="2:65" s="10" customFormat="1" ht="37.35" customHeight="1">
      <c r="B82" s="175"/>
      <c r="C82" s="176"/>
      <c r="D82" s="177" t="s">
        <v>73</v>
      </c>
      <c r="E82" s="178" t="s">
        <v>131</v>
      </c>
      <c r="F82" s="178" t="s">
        <v>132</v>
      </c>
      <c r="G82" s="176"/>
      <c r="H82" s="176"/>
      <c r="I82" s="179"/>
      <c r="J82" s="180">
        <f>BK82</f>
        <v>0</v>
      </c>
      <c r="K82" s="176"/>
      <c r="L82" s="181"/>
      <c r="M82" s="182"/>
      <c r="N82" s="183"/>
      <c r="O82" s="183"/>
      <c r="P82" s="184">
        <f>P83+P104+P145+P173</f>
        <v>0</v>
      </c>
      <c r="Q82" s="183"/>
      <c r="R82" s="184">
        <f>R83+R104+R145+R173</f>
        <v>26.122281340000001</v>
      </c>
      <c r="S82" s="183"/>
      <c r="T82" s="185">
        <f>T83+T104+T145+T173</f>
        <v>0</v>
      </c>
      <c r="AR82" s="186" t="s">
        <v>24</v>
      </c>
      <c r="AT82" s="187" t="s">
        <v>73</v>
      </c>
      <c r="AU82" s="187" t="s">
        <v>74</v>
      </c>
      <c r="AY82" s="186" t="s">
        <v>133</v>
      </c>
      <c r="BK82" s="188">
        <f>BK83+BK104+BK145+BK173</f>
        <v>0</v>
      </c>
    </row>
    <row r="83" spans="2:65" s="10" customFormat="1" ht="19.899999999999999" customHeight="1">
      <c r="B83" s="175"/>
      <c r="C83" s="176"/>
      <c r="D83" s="177" t="s">
        <v>73</v>
      </c>
      <c r="E83" s="189" t="s">
        <v>24</v>
      </c>
      <c r="F83" s="189" t="s">
        <v>134</v>
      </c>
      <c r="G83" s="176"/>
      <c r="H83" s="176"/>
      <c r="I83" s="179"/>
      <c r="J83" s="190">
        <f>BK83</f>
        <v>0</v>
      </c>
      <c r="K83" s="176"/>
      <c r="L83" s="181"/>
      <c r="M83" s="182"/>
      <c r="N83" s="183"/>
      <c r="O83" s="183"/>
      <c r="P83" s="184">
        <f>SUM(P84:P103)</f>
        <v>0</v>
      </c>
      <c r="Q83" s="183"/>
      <c r="R83" s="184">
        <f>SUM(R84:R103)</f>
        <v>0</v>
      </c>
      <c r="S83" s="183"/>
      <c r="T83" s="185">
        <f>SUM(T84:T103)</f>
        <v>0</v>
      </c>
      <c r="AR83" s="186" t="s">
        <v>24</v>
      </c>
      <c r="AT83" s="187" t="s">
        <v>73</v>
      </c>
      <c r="AU83" s="187" t="s">
        <v>24</v>
      </c>
      <c r="AY83" s="186" t="s">
        <v>133</v>
      </c>
      <c r="BK83" s="188">
        <f>SUM(BK84:BK103)</f>
        <v>0</v>
      </c>
    </row>
    <row r="84" spans="2:65" s="1" customFormat="1" ht="25.5" customHeight="1">
      <c r="B84" s="40"/>
      <c r="C84" s="191" t="s">
        <v>24</v>
      </c>
      <c r="D84" s="191" t="s">
        <v>135</v>
      </c>
      <c r="E84" s="192" t="s">
        <v>499</v>
      </c>
      <c r="F84" s="193" t="s">
        <v>500</v>
      </c>
      <c r="G84" s="194" t="s">
        <v>189</v>
      </c>
      <c r="H84" s="195">
        <v>9.6289999999999996</v>
      </c>
      <c r="I84" s="196"/>
      <c r="J84" s="197">
        <f>ROUND(I84*H84,2)</f>
        <v>0</v>
      </c>
      <c r="K84" s="193" t="s">
        <v>139</v>
      </c>
      <c r="L84" s="60"/>
      <c r="M84" s="198" t="s">
        <v>22</v>
      </c>
      <c r="N84" s="199" t="s">
        <v>45</v>
      </c>
      <c r="O84" s="41"/>
      <c r="P84" s="200">
        <f>O84*H84</f>
        <v>0</v>
      </c>
      <c r="Q84" s="200">
        <v>0</v>
      </c>
      <c r="R84" s="200">
        <f>Q84*H84</f>
        <v>0</v>
      </c>
      <c r="S84" s="200">
        <v>0</v>
      </c>
      <c r="T84" s="201">
        <f>S84*H84</f>
        <v>0</v>
      </c>
      <c r="AR84" s="24" t="s">
        <v>140</v>
      </c>
      <c r="AT84" s="24" t="s">
        <v>135</v>
      </c>
      <c r="AU84" s="24" t="s">
        <v>83</v>
      </c>
      <c r="AY84" s="24" t="s">
        <v>133</v>
      </c>
      <c r="BE84" s="202">
        <f>IF(N84="základní",J84,0)</f>
        <v>0</v>
      </c>
      <c r="BF84" s="202">
        <f>IF(N84="snížená",J84,0)</f>
        <v>0</v>
      </c>
      <c r="BG84" s="202">
        <f>IF(N84="zákl. přenesená",J84,0)</f>
        <v>0</v>
      </c>
      <c r="BH84" s="202">
        <f>IF(N84="sníž. přenesená",J84,0)</f>
        <v>0</v>
      </c>
      <c r="BI84" s="202">
        <f>IF(N84="nulová",J84,0)</f>
        <v>0</v>
      </c>
      <c r="BJ84" s="24" t="s">
        <v>24</v>
      </c>
      <c r="BK84" s="202">
        <f>ROUND(I84*H84,2)</f>
        <v>0</v>
      </c>
      <c r="BL84" s="24" t="s">
        <v>140</v>
      </c>
      <c r="BM84" s="24" t="s">
        <v>501</v>
      </c>
    </row>
    <row r="85" spans="2:65" s="11" customFormat="1" ht="13.5">
      <c r="B85" s="206"/>
      <c r="C85" s="207"/>
      <c r="D85" s="203" t="s">
        <v>144</v>
      </c>
      <c r="E85" s="208" t="s">
        <v>22</v>
      </c>
      <c r="F85" s="209" t="s">
        <v>502</v>
      </c>
      <c r="G85" s="207"/>
      <c r="H85" s="210">
        <v>2.2080000000000002</v>
      </c>
      <c r="I85" s="211"/>
      <c r="J85" s="207"/>
      <c r="K85" s="207"/>
      <c r="L85" s="212"/>
      <c r="M85" s="213"/>
      <c r="N85" s="214"/>
      <c r="O85" s="214"/>
      <c r="P85" s="214"/>
      <c r="Q85" s="214"/>
      <c r="R85" s="214"/>
      <c r="S85" s="214"/>
      <c r="T85" s="215"/>
      <c r="AT85" s="216" t="s">
        <v>144</v>
      </c>
      <c r="AU85" s="216" t="s">
        <v>83</v>
      </c>
      <c r="AV85" s="11" t="s">
        <v>83</v>
      </c>
      <c r="AW85" s="11" t="s">
        <v>38</v>
      </c>
      <c r="AX85" s="11" t="s">
        <v>74</v>
      </c>
      <c r="AY85" s="216" t="s">
        <v>133</v>
      </c>
    </row>
    <row r="86" spans="2:65" s="11" customFormat="1" ht="13.5">
      <c r="B86" s="206"/>
      <c r="C86" s="207"/>
      <c r="D86" s="203" t="s">
        <v>144</v>
      </c>
      <c r="E86" s="208" t="s">
        <v>22</v>
      </c>
      <c r="F86" s="209" t="s">
        <v>503</v>
      </c>
      <c r="G86" s="207"/>
      <c r="H86" s="210">
        <v>7.4210000000000003</v>
      </c>
      <c r="I86" s="211"/>
      <c r="J86" s="207"/>
      <c r="K86" s="207"/>
      <c r="L86" s="212"/>
      <c r="M86" s="213"/>
      <c r="N86" s="214"/>
      <c r="O86" s="214"/>
      <c r="P86" s="214"/>
      <c r="Q86" s="214"/>
      <c r="R86" s="214"/>
      <c r="S86" s="214"/>
      <c r="T86" s="215"/>
      <c r="AT86" s="216" t="s">
        <v>144</v>
      </c>
      <c r="AU86" s="216" t="s">
        <v>83</v>
      </c>
      <c r="AV86" s="11" t="s">
        <v>83</v>
      </c>
      <c r="AW86" s="11" t="s">
        <v>38</v>
      </c>
      <c r="AX86" s="11" t="s">
        <v>74</v>
      </c>
      <c r="AY86" s="216" t="s">
        <v>133</v>
      </c>
    </row>
    <row r="87" spans="2:65" s="12" customFormat="1" ht="13.5">
      <c r="B87" s="217"/>
      <c r="C87" s="218"/>
      <c r="D87" s="203" t="s">
        <v>144</v>
      </c>
      <c r="E87" s="219" t="s">
        <v>22</v>
      </c>
      <c r="F87" s="220" t="s">
        <v>158</v>
      </c>
      <c r="G87" s="218"/>
      <c r="H87" s="219" t="s">
        <v>22</v>
      </c>
      <c r="I87" s="221"/>
      <c r="J87" s="218"/>
      <c r="K87" s="218"/>
      <c r="L87" s="222"/>
      <c r="M87" s="223"/>
      <c r="N87" s="224"/>
      <c r="O87" s="224"/>
      <c r="P87" s="224"/>
      <c r="Q87" s="224"/>
      <c r="R87" s="224"/>
      <c r="S87" s="224"/>
      <c r="T87" s="225"/>
      <c r="AT87" s="226" t="s">
        <v>144</v>
      </c>
      <c r="AU87" s="226" t="s">
        <v>83</v>
      </c>
      <c r="AV87" s="12" t="s">
        <v>24</v>
      </c>
      <c r="AW87" s="12" t="s">
        <v>38</v>
      </c>
      <c r="AX87" s="12" t="s">
        <v>74</v>
      </c>
      <c r="AY87" s="226" t="s">
        <v>133</v>
      </c>
    </row>
    <row r="88" spans="2:65" s="13" customFormat="1" ht="13.5">
      <c r="B88" s="227"/>
      <c r="C88" s="228"/>
      <c r="D88" s="203" t="s">
        <v>144</v>
      </c>
      <c r="E88" s="229" t="s">
        <v>22</v>
      </c>
      <c r="F88" s="230" t="s">
        <v>147</v>
      </c>
      <c r="G88" s="228"/>
      <c r="H88" s="231">
        <v>9.6289999999999996</v>
      </c>
      <c r="I88" s="232"/>
      <c r="J88" s="228"/>
      <c r="K88" s="228"/>
      <c r="L88" s="233"/>
      <c r="M88" s="234"/>
      <c r="N88" s="235"/>
      <c r="O88" s="235"/>
      <c r="P88" s="235"/>
      <c r="Q88" s="235"/>
      <c r="R88" s="235"/>
      <c r="S88" s="235"/>
      <c r="T88" s="236"/>
      <c r="AT88" s="237" t="s">
        <v>144</v>
      </c>
      <c r="AU88" s="237" t="s">
        <v>83</v>
      </c>
      <c r="AV88" s="13" t="s">
        <v>140</v>
      </c>
      <c r="AW88" s="13" t="s">
        <v>38</v>
      </c>
      <c r="AX88" s="13" t="s">
        <v>24</v>
      </c>
      <c r="AY88" s="237" t="s">
        <v>133</v>
      </c>
    </row>
    <row r="89" spans="2:65" s="1" customFormat="1" ht="25.5" customHeight="1">
      <c r="B89" s="40"/>
      <c r="C89" s="191" t="s">
        <v>83</v>
      </c>
      <c r="D89" s="191" t="s">
        <v>135</v>
      </c>
      <c r="E89" s="192" t="s">
        <v>195</v>
      </c>
      <c r="F89" s="193" t="s">
        <v>196</v>
      </c>
      <c r="G89" s="194" t="s">
        <v>189</v>
      </c>
      <c r="H89" s="195">
        <v>4.8150000000000004</v>
      </c>
      <c r="I89" s="196"/>
      <c r="J89" s="197">
        <f>ROUND(I89*H89,2)</f>
        <v>0</v>
      </c>
      <c r="K89" s="193" t="s">
        <v>139</v>
      </c>
      <c r="L89" s="60"/>
      <c r="M89" s="198" t="s">
        <v>22</v>
      </c>
      <c r="N89" s="199" t="s">
        <v>45</v>
      </c>
      <c r="O89" s="41"/>
      <c r="P89" s="200">
        <f>O89*H89</f>
        <v>0</v>
      </c>
      <c r="Q89" s="200">
        <v>0</v>
      </c>
      <c r="R89" s="200">
        <f>Q89*H89</f>
        <v>0</v>
      </c>
      <c r="S89" s="200">
        <v>0</v>
      </c>
      <c r="T89" s="201">
        <f>S89*H89</f>
        <v>0</v>
      </c>
      <c r="AR89" s="24" t="s">
        <v>140</v>
      </c>
      <c r="AT89" s="24" t="s">
        <v>135</v>
      </c>
      <c r="AU89" s="24" t="s">
        <v>83</v>
      </c>
      <c r="AY89" s="24" t="s">
        <v>133</v>
      </c>
      <c r="BE89" s="202">
        <f>IF(N89="základní",J89,0)</f>
        <v>0</v>
      </c>
      <c r="BF89" s="202">
        <f>IF(N89="snížená",J89,0)</f>
        <v>0</v>
      </c>
      <c r="BG89" s="202">
        <f>IF(N89="zákl. přenesená",J89,0)</f>
        <v>0</v>
      </c>
      <c r="BH89" s="202">
        <f>IF(N89="sníž. přenesená",J89,0)</f>
        <v>0</v>
      </c>
      <c r="BI89" s="202">
        <f>IF(N89="nulová",J89,0)</f>
        <v>0</v>
      </c>
      <c r="BJ89" s="24" t="s">
        <v>24</v>
      </c>
      <c r="BK89" s="202">
        <f>ROUND(I89*H89,2)</f>
        <v>0</v>
      </c>
      <c r="BL89" s="24" t="s">
        <v>140</v>
      </c>
      <c r="BM89" s="24" t="s">
        <v>504</v>
      </c>
    </row>
    <row r="90" spans="2:65" s="11" customFormat="1" ht="13.5">
      <c r="B90" s="206"/>
      <c r="C90" s="207"/>
      <c r="D90" s="203" t="s">
        <v>144</v>
      </c>
      <c r="E90" s="208" t="s">
        <v>22</v>
      </c>
      <c r="F90" s="209" t="s">
        <v>505</v>
      </c>
      <c r="G90" s="207"/>
      <c r="H90" s="210">
        <v>4.8150000000000004</v>
      </c>
      <c r="I90" s="211"/>
      <c r="J90" s="207"/>
      <c r="K90" s="207"/>
      <c r="L90" s="212"/>
      <c r="M90" s="213"/>
      <c r="N90" s="214"/>
      <c r="O90" s="214"/>
      <c r="P90" s="214"/>
      <c r="Q90" s="214"/>
      <c r="R90" s="214"/>
      <c r="S90" s="214"/>
      <c r="T90" s="215"/>
      <c r="AT90" s="216" t="s">
        <v>144</v>
      </c>
      <c r="AU90" s="216" t="s">
        <v>83</v>
      </c>
      <c r="AV90" s="11" t="s">
        <v>83</v>
      </c>
      <c r="AW90" s="11" t="s">
        <v>38</v>
      </c>
      <c r="AX90" s="11" t="s">
        <v>74</v>
      </c>
      <c r="AY90" s="216" t="s">
        <v>133</v>
      </c>
    </row>
    <row r="91" spans="2:65" s="13" customFormat="1" ht="13.5">
      <c r="B91" s="227"/>
      <c r="C91" s="228"/>
      <c r="D91" s="203" t="s">
        <v>144</v>
      </c>
      <c r="E91" s="229" t="s">
        <v>22</v>
      </c>
      <c r="F91" s="230" t="s">
        <v>147</v>
      </c>
      <c r="G91" s="228"/>
      <c r="H91" s="231">
        <v>4.8150000000000004</v>
      </c>
      <c r="I91" s="232"/>
      <c r="J91" s="228"/>
      <c r="K91" s="228"/>
      <c r="L91" s="233"/>
      <c r="M91" s="234"/>
      <c r="N91" s="235"/>
      <c r="O91" s="235"/>
      <c r="P91" s="235"/>
      <c r="Q91" s="235"/>
      <c r="R91" s="235"/>
      <c r="S91" s="235"/>
      <c r="T91" s="236"/>
      <c r="AT91" s="237" t="s">
        <v>144</v>
      </c>
      <c r="AU91" s="237" t="s">
        <v>83</v>
      </c>
      <c r="AV91" s="13" t="s">
        <v>140</v>
      </c>
      <c r="AW91" s="13" t="s">
        <v>38</v>
      </c>
      <c r="AX91" s="13" t="s">
        <v>24</v>
      </c>
      <c r="AY91" s="237" t="s">
        <v>133</v>
      </c>
    </row>
    <row r="92" spans="2:65" s="1" customFormat="1" ht="16.5" customHeight="1">
      <c r="B92" s="40"/>
      <c r="C92" s="191" t="s">
        <v>153</v>
      </c>
      <c r="D92" s="191" t="s">
        <v>135</v>
      </c>
      <c r="E92" s="192" t="s">
        <v>213</v>
      </c>
      <c r="F92" s="193" t="s">
        <v>214</v>
      </c>
      <c r="G92" s="194" t="s">
        <v>189</v>
      </c>
      <c r="H92" s="195">
        <v>9.6289999999999996</v>
      </c>
      <c r="I92" s="196"/>
      <c r="J92" s="197">
        <f>ROUND(I92*H92,2)</f>
        <v>0</v>
      </c>
      <c r="K92" s="193" t="s">
        <v>139</v>
      </c>
      <c r="L92" s="60"/>
      <c r="M92" s="198" t="s">
        <v>22</v>
      </c>
      <c r="N92" s="199" t="s">
        <v>45</v>
      </c>
      <c r="O92" s="41"/>
      <c r="P92" s="200">
        <f>O92*H92</f>
        <v>0</v>
      </c>
      <c r="Q92" s="200">
        <v>0</v>
      </c>
      <c r="R92" s="200">
        <f>Q92*H92</f>
        <v>0</v>
      </c>
      <c r="S92" s="200">
        <v>0</v>
      </c>
      <c r="T92" s="201">
        <f>S92*H92</f>
        <v>0</v>
      </c>
      <c r="AR92" s="24" t="s">
        <v>140</v>
      </c>
      <c r="AT92" s="24" t="s">
        <v>135</v>
      </c>
      <c r="AU92" s="24" t="s">
        <v>83</v>
      </c>
      <c r="AY92" s="24" t="s">
        <v>133</v>
      </c>
      <c r="BE92" s="202">
        <f>IF(N92="základní",J92,0)</f>
        <v>0</v>
      </c>
      <c r="BF92" s="202">
        <f>IF(N92="snížená",J92,0)</f>
        <v>0</v>
      </c>
      <c r="BG92" s="202">
        <f>IF(N92="zákl. přenesená",J92,0)</f>
        <v>0</v>
      </c>
      <c r="BH92" s="202">
        <f>IF(N92="sníž. přenesená",J92,0)</f>
        <v>0</v>
      </c>
      <c r="BI92" s="202">
        <f>IF(N92="nulová",J92,0)</f>
        <v>0</v>
      </c>
      <c r="BJ92" s="24" t="s">
        <v>24</v>
      </c>
      <c r="BK92" s="202">
        <f>ROUND(I92*H92,2)</f>
        <v>0</v>
      </c>
      <c r="BL92" s="24" t="s">
        <v>140</v>
      </c>
      <c r="BM92" s="24" t="s">
        <v>506</v>
      </c>
    </row>
    <row r="93" spans="2:65" s="1" customFormat="1" ht="25.5" customHeight="1">
      <c r="B93" s="40"/>
      <c r="C93" s="191" t="s">
        <v>140</v>
      </c>
      <c r="D93" s="191" t="s">
        <v>135</v>
      </c>
      <c r="E93" s="192" t="s">
        <v>218</v>
      </c>
      <c r="F93" s="193" t="s">
        <v>219</v>
      </c>
      <c r="G93" s="194" t="s">
        <v>189</v>
      </c>
      <c r="H93" s="195">
        <v>48.145000000000003</v>
      </c>
      <c r="I93" s="196"/>
      <c r="J93" s="197">
        <f>ROUND(I93*H93,2)</f>
        <v>0</v>
      </c>
      <c r="K93" s="193" t="s">
        <v>139</v>
      </c>
      <c r="L93" s="60"/>
      <c r="M93" s="198" t="s">
        <v>22</v>
      </c>
      <c r="N93" s="199" t="s">
        <v>45</v>
      </c>
      <c r="O93" s="41"/>
      <c r="P93" s="200">
        <f>O93*H93</f>
        <v>0</v>
      </c>
      <c r="Q93" s="200">
        <v>0</v>
      </c>
      <c r="R93" s="200">
        <f>Q93*H93</f>
        <v>0</v>
      </c>
      <c r="S93" s="200">
        <v>0</v>
      </c>
      <c r="T93" s="201">
        <f>S93*H93</f>
        <v>0</v>
      </c>
      <c r="AR93" s="24" t="s">
        <v>140</v>
      </c>
      <c r="AT93" s="24" t="s">
        <v>135</v>
      </c>
      <c r="AU93" s="24" t="s">
        <v>83</v>
      </c>
      <c r="AY93" s="24" t="s">
        <v>133</v>
      </c>
      <c r="BE93" s="202">
        <f>IF(N93="základní",J93,0)</f>
        <v>0</v>
      </c>
      <c r="BF93" s="202">
        <f>IF(N93="snížená",J93,0)</f>
        <v>0</v>
      </c>
      <c r="BG93" s="202">
        <f>IF(N93="zákl. přenesená",J93,0)</f>
        <v>0</v>
      </c>
      <c r="BH93" s="202">
        <f>IF(N93="sníž. přenesená",J93,0)</f>
        <v>0</v>
      </c>
      <c r="BI93" s="202">
        <f>IF(N93="nulová",J93,0)</f>
        <v>0</v>
      </c>
      <c r="BJ93" s="24" t="s">
        <v>24</v>
      </c>
      <c r="BK93" s="202">
        <f>ROUND(I93*H93,2)</f>
        <v>0</v>
      </c>
      <c r="BL93" s="24" t="s">
        <v>140</v>
      </c>
      <c r="BM93" s="24" t="s">
        <v>507</v>
      </c>
    </row>
    <row r="94" spans="2:65" s="11" customFormat="1" ht="13.5">
      <c r="B94" s="206"/>
      <c r="C94" s="207"/>
      <c r="D94" s="203" t="s">
        <v>144</v>
      </c>
      <c r="E94" s="208" t="s">
        <v>22</v>
      </c>
      <c r="F94" s="209" t="s">
        <v>508</v>
      </c>
      <c r="G94" s="207"/>
      <c r="H94" s="210">
        <v>48.145000000000003</v>
      </c>
      <c r="I94" s="211"/>
      <c r="J94" s="207"/>
      <c r="K94" s="207"/>
      <c r="L94" s="212"/>
      <c r="M94" s="213"/>
      <c r="N94" s="214"/>
      <c r="O94" s="214"/>
      <c r="P94" s="214"/>
      <c r="Q94" s="214"/>
      <c r="R94" s="214"/>
      <c r="S94" s="214"/>
      <c r="T94" s="215"/>
      <c r="AT94" s="216" t="s">
        <v>144</v>
      </c>
      <c r="AU94" s="216" t="s">
        <v>83</v>
      </c>
      <c r="AV94" s="11" t="s">
        <v>83</v>
      </c>
      <c r="AW94" s="11" t="s">
        <v>38</v>
      </c>
      <c r="AX94" s="11" t="s">
        <v>74</v>
      </c>
      <c r="AY94" s="216" t="s">
        <v>133</v>
      </c>
    </row>
    <row r="95" spans="2:65" s="13" customFormat="1" ht="13.5">
      <c r="B95" s="227"/>
      <c r="C95" s="228"/>
      <c r="D95" s="203" t="s">
        <v>144</v>
      </c>
      <c r="E95" s="229" t="s">
        <v>22</v>
      </c>
      <c r="F95" s="230" t="s">
        <v>147</v>
      </c>
      <c r="G95" s="228"/>
      <c r="H95" s="231">
        <v>48.145000000000003</v>
      </c>
      <c r="I95" s="232"/>
      <c r="J95" s="228"/>
      <c r="K95" s="228"/>
      <c r="L95" s="233"/>
      <c r="M95" s="234"/>
      <c r="N95" s="235"/>
      <c r="O95" s="235"/>
      <c r="P95" s="235"/>
      <c r="Q95" s="235"/>
      <c r="R95" s="235"/>
      <c r="S95" s="235"/>
      <c r="T95" s="236"/>
      <c r="AT95" s="237" t="s">
        <v>144</v>
      </c>
      <c r="AU95" s="237" t="s">
        <v>83</v>
      </c>
      <c r="AV95" s="13" t="s">
        <v>140</v>
      </c>
      <c r="AW95" s="13" t="s">
        <v>38</v>
      </c>
      <c r="AX95" s="13" t="s">
        <v>24</v>
      </c>
      <c r="AY95" s="237" t="s">
        <v>133</v>
      </c>
    </row>
    <row r="96" spans="2:65" s="1" customFormat="1" ht="16.5" customHeight="1">
      <c r="B96" s="40"/>
      <c r="C96" s="191" t="s">
        <v>162</v>
      </c>
      <c r="D96" s="191" t="s">
        <v>135</v>
      </c>
      <c r="E96" s="192" t="s">
        <v>240</v>
      </c>
      <c r="F96" s="193" t="s">
        <v>241</v>
      </c>
      <c r="G96" s="194" t="s">
        <v>189</v>
      </c>
      <c r="H96" s="195">
        <v>9.6289999999999996</v>
      </c>
      <c r="I96" s="196"/>
      <c r="J96" s="197">
        <f>ROUND(I96*H96,2)</f>
        <v>0</v>
      </c>
      <c r="K96" s="193" t="s">
        <v>139</v>
      </c>
      <c r="L96" s="60"/>
      <c r="M96" s="198" t="s">
        <v>22</v>
      </c>
      <c r="N96" s="199" t="s">
        <v>45</v>
      </c>
      <c r="O96" s="41"/>
      <c r="P96" s="200">
        <f>O96*H96</f>
        <v>0</v>
      </c>
      <c r="Q96" s="200">
        <v>0</v>
      </c>
      <c r="R96" s="200">
        <f>Q96*H96</f>
        <v>0</v>
      </c>
      <c r="S96" s="200">
        <v>0</v>
      </c>
      <c r="T96" s="201">
        <f>S96*H96</f>
        <v>0</v>
      </c>
      <c r="AR96" s="24" t="s">
        <v>140</v>
      </c>
      <c r="AT96" s="24" t="s">
        <v>135</v>
      </c>
      <c r="AU96" s="24" t="s">
        <v>83</v>
      </c>
      <c r="AY96" s="24" t="s">
        <v>133</v>
      </c>
      <c r="BE96" s="202">
        <f>IF(N96="základní",J96,0)</f>
        <v>0</v>
      </c>
      <c r="BF96" s="202">
        <f>IF(N96="snížená",J96,0)</f>
        <v>0</v>
      </c>
      <c r="BG96" s="202">
        <f>IF(N96="zákl. přenesená",J96,0)</f>
        <v>0</v>
      </c>
      <c r="BH96" s="202">
        <f>IF(N96="sníž. přenesená",J96,0)</f>
        <v>0</v>
      </c>
      <c r="BI96" s="202">
        <f>IF(N96="nulová",J96,0)</f>
        <v>0</v>
      </c>
      <c r="BJ96" s="24" t="s">
        <v>24</v>
      </c>
      <c r="BK96" s="202">
        <f>ROUND(I96*H96,2)</f>
        <v>0</v>
      </c>
      <c r="BL96" s="24" t="s">
        <v>140</v>
      </c>
      <c r="BM96" s="24" t="s">
        <v>509</v>
      </c>
    </row>
    <row r="97" spans="2:65" s="1" customFormat="1" ht="16.5" customHeight="1">
      <c r="B97" s="40"/>
      <c r="C97" s="191" t="s">
        <v>168</v>
      </c>
      <c r="D97" s="191" t="s">
        <v>135</v>
      </c>
      <c r="E97" s="192" t="s">
        <v>244</v>
      </c>
      <c r="F97" s="193" t="s">
        <v>245</v>
      </c>
      <c r="G97" s="194" t="s">
        <v>236</v>
      </c>
      <c r="H97" s="195">
        <v>15.406000000000001</v>
      </c>
      <c r="I97" s="196"/>
      <c r="J97" s="197">
        <f>ROUND(I97*H97,2)</f>
        <v>0</v>
      </c>
      <c r="K97" s="193" t="s">
        <v>139</v>
      </c>
      <c r="L97" s="60"/>
      <c r="M97" s="198" t="s">
        <v>22</v>
      </c>
      <c r="N97" s="199" t="s">
        <v>45</v>
      </c>
      <c r="O97" s="41"/>
      <c r="P97" s="200">
        <f>O97*H97</f>
        <v>0</v>
      </c>
      <c r="Q97" s="200">
        <v>0</v>
      </c>
      <c r="R97" s="200">
        <f>Q97*H97</f>
        <v>0</v>
      </c>
      <c r="S97" s="200">
        <v>0</v>
      </c>
      <c r="T97" s="201">
        <f>S97*H97</f>
        <v>0</v>
      </c>
      <c r="AR97" s="24" t="s">
        <v>140</v>
      </c>
      <c r="AT97" s="24" t="s">
        <v>135</v>
      </c>
      <c r="AU97" s="24" t="s">
        <v>83</v>
      </c>
      <c r="AY97" s="24" t="s">
        <v>133</v>
      </c>
      <c r="BE97" s="202">
        <f>IF(N97="základní",J97,0)</f>
        <v>0</v>
      </c>
      <c r="BF97" s="202">
        <f>IF(N97="snížená",J97,0)</f>
        <v>0</v>
      </c>
      <c r="BG97" s="202">
        <f>IF(N97="zákl. přenesená",J97,0)</f>
        <v>0</v>
      </c>
      <c r="BH97" s="202">
        <f>IF(N97="sníž. přenesená",J97,0)</f>
        <v>0</v>
      </c>
      <c r="BI97" s="202">
        <f>IF(N97="nulová",J97,0)</f>
        <v>0</v>
      </c>
      <c r="BJ97" s="24" t="s">
        <v>24</v>
      </c>
      <c r="BK97" s="202">
        <f>ROUND(I97*H97,2)</f>
        <v>0</v>
      </c>
      <c r="BL97" s="24" t="s">
        <v>140</v>
      </c>
      <c r="BM97" s="24" t="s">
        <v>510</v>
      </c>
    </row>
    <row r="98" spans="2:65" s="11" customFormat="1" ht="13.5">
      <c r="B98" s="206"/>
      <c r="C98" s="207"/>
      <c r="D98" s="203" t="s">
        <v>144</v>
      </c>
      <c r="E98" s="208" t="s">
        <v>22</v>
      </c>
      <c r="F98" s="209" t="s">
        <v>511</v>
      </c>
      <c r="G98" s="207"/>
      <c r="H98" s="210">
        <v>15.406000000000001</v>
      </c>
      <c r="I98" s="211"/>
      <c r="J98" s="207"/>
      <c r="K98" s="207"/>
      <c r="L98" s="212"/>
      <c r="M98" s="213"/>
      <c r="N98" s="214"/>
      <c r="O98" s="214"/>
      <c r="P98" s="214"/>
      <c r="Q98" s="214"/>
      <c r="R98" s="214"/>
      <c r="S98" s="214"/>
      <c r="T98" s="215"/>
      <c r="AT98" s="216" t="s">
        <v>144</v>
      </c>
      <c r="AU98" s="216" t="s">
        <v>83</v>
      </c>
      <c r="AV98" s="11" t="s">
        <v>83</v>
      </c>
      <c r="AW98" s="11" t="s">
        <v>38</v>
      </c>
      <c r="AX98" s="11" t="s">
        <v>74</v>
      </c>
      <c r="AY98" s="216" t="s">
        <v>133</v>
      </c>
    </row>
    <row r="99" spans="2:65" s="13" customFormat="1" ht="13.5">
      <c r="B99" s="227"/>
      <c r="C99" s="228"/>
      <c r="D99" s="203" t="s">
        <v>144</v>
      </c>
      <c r="E99" s="229" t="s">
        <v>22</v>
      </c>
      <c r="F99" s="230" t="s">
        <v>147</v>
      </c>
      <c r="G99" s="228"/>
      <c r="H99" s="231">
        <v>15.406000000000001</v>
      </c>
      <c r="I99" s="232"/>
      <c r="J99" s="228"/>
      <c r="K99" s="228"/>
      <c r="L99" s="233"/>
      <c r="M99" s="234"/>
      <c r="N99" s="235"/>
      <c r="O99" s="235"/>
      <c r="P99" s="235"/>
      <c r="Q99" s="235"/>
      <c r="R99" s="235"/>
      <c r="S99" s="235"/>
      <c r="T99" s="236"/>
      <c r="AT99" s="237" t="s">
        <v>144</v>
      </c>
      <c r="AU99" s="237" t="s">
        <v>83</v>
      </c>
      <c r="AV99" s="13" t="s">
        <v>140</v>
      </c>
      <c r="AW99" s="13" t="s">
        <v>38</v>
      </c>
      <c r="AX99" s="13" t="s">
        <v>24</v>
      </c>
      <c r="AY99" s="237" t="s">
        <v>133</v>
      </c>
    </row>
    <row r="100" spans="2:65" s="1" customFormat="1" ht="16.5" customHeight="1">
      <c r="B100" s="40"/>
      <c r="C100" s="191" t="s">
        <v>172</v>
      </c>
      <c r="D100" s="191" t="s">
        <v>135</v>
      </c>
      <c r="E100" s="192" t="s">
        <v>266</v>
      </c>
      <c r="F100" s="193" t="s">
        <v>267</v>
      </c>
      <c r="G100" s="194" t="s">
        <v>138</v>
      </c>
      <c r="H100" s="195">
        <v>26.14</v>
      </c>
      <c r="I100" s="196"/>
      <c r="J100" s="197">
        <f>ROUND(I100*H100,2)</f>
        <v>0</v>
      </c>
      <c r="K100" s="193" t="s">
        <v>139</v>
      </c>
      <c r="L100" s="60"/>
      <c r="M100" s="198" t="s">
        <v>22</v>
      </c>
      <c r="N100" s="199" t="s">
        <v>45</v>
      </c>
      <c r="O100" s="41"/>
      <c r="P100" s="200">
        <f>O100*H100</f>
        <v>0</v>
      </c>
      <c r="Q100" s="200">
        <v>0</v>
      </c>
      <c r="R100" s="200">
        <f>Q100*H100</f>
        <v>0</v>
      </c>
      <c r="S100" s="200">
        <v>0</v>
      </c>
      <c r="T100" s="201">
        <f>S100*H100</f>
        <v>0</v>
      </c>
      <c r="AR100" s="24" t="s">
        <v>140</v>
      </c>
      <c r="AT100" s="24" t="s">
        <v>135</v>
      </c>
      <c r="AU100" s="24" t="s">
        <v>83</v>
      </c>
      <c r="AY100" s="24" t="s">
        <v>133</v>
      </c>
      <c r="BE100" s="202">
        <f>IF(N100="základní",J100,0)</f>
        <v>0</v>
      </c>
      <c r="BF100" s="202">
        <f>IF(N100="snížená",J100,0)</f>
        <v>0</v>
      </c>
      <c r="BG100" s="202">
        <f>IF(N100="zákl. přenesená",J100,0)</f>
        <v>0</v>
      </c>
      <c r="BH100" s="202">
        <f>IF(N100="sníž. přenesená",J100,0)</f>
        <v>0</v>
      </c>
      <c r="BI100" s="202">
        <f>IF(N100="nulová",J100,0)</f>
        <v>0</v>
      </c>
      <c r="BJ100" s="24" t="s">
        <v>24</v>
      </c>
      <c r="BK100" s="202">
        <f>ROUND(I100*H100,2)</f>
        <v>0</v>
      </c>
      <c r="BL100" s="24" t="s">
        <v>140</v>
      </c>
      <c r="BM100" s="24" t="s">
        <v>512</v>
      </c>
    </row>
    <row r="101" spans="2:65" s="1" customFormat="1" ht="162">
      <c r="B101" s="40"/>
      <c r="C101" s="62"/>
      <c r="D101" s="203" t="s">
        <v>142</v>
      </c>
      <c r="E101" s="62"/>
      <c r="F101" s="204" t="s">
        <v>269</v>
      </c>
      <c r="G101" s="62"/>
      <c r="H101" s="62"/>
      <c r="I101" s="162"/>
      <c r="J101" s="62"/>
      <c r="K101" s="62"/>
      <c r="L101" s="60"/>
      <c r="M101" s="205"/>
      <c r="N101" s="41"/>
      <c r="O101" s="41"/>
      <c r="P101" s="41"/>
      <c r="Q101" s="41"/>
      <c r="R101" s="41"/>
      <c r="S101" s="41"/>
      <c r="T101" s="77"/>
      <c r="AT101" s="24" t="s">
        <v>142</v>
      </c>
      <c r="AU101" s="24" t="s">
        <v>83</v>
      </c>
    </row>
    <row r="102" spans="2:65" s="11" customFormat="1" ht="13.5">
      <c r="B102" s="206"/>
      <c r="C102" s="207"/>
      <c r="D102" s="203" t="s">
        <v>144</v>
      </c>
      <c r="E102" s="208" t="s">
        <v>22</v>
      </c>
      <c r="F102" s="209" t="s">
        <v>513</v>
      </c>
      <c r="G102" s="207"/>
      <c r="H102" s="210">
        <v>26.14</v>
      </c>
      <c r="I102" s="211"/>
      <c r="J102" s="207"/>
      <c r="K102" s="207"/>
      <c r="L102" s="212"/>
      <c r="M102" s="213"/>
      <c r="N102" s="214"/>
      <c r="O102" s="214"/>
      <c r="P102" s="214"/>
      <c r="Q102" s="214"/>
      <c r="R102" s="214"/>
      <c r="S102" s="214"/>
      <c r="T102" s="215"/>
      <c r="AT102" s="216" t="s">
        <v>144</v>
      </c>
      <c r="AU102" s="216" t="s">
        <v>83</v>
      </c>
      <c r="AV102" s="11" t="s">
        <v>83</v>
      </c>
      <c r="AW102" s="11" t="s">
        <v>38</v>
      </c>
      <c r="AX102" s="11" t="s">
        <v>74</v>
      </c>
      <c r="AY102" s="216" t="s">
        <v>133</v>
      </c>
    </row>
    <row r="103" spans="2:65" s="13" customFormat="1" ht="13.5">
      <c r="B103" s="227"/>
      <c r="C103" s="228"/>
      <c r="D103" s="203" t="s">
        <v>144</v>
      </c>
      <c r="E103" s="229" t="s">
        <v>22</v>
      </c>
      <c r="F103" s="230" t="s">
        <v>147</v>
      </c>
      <c r="G103" s="228"/>
      <c r="H103" s="231">
        <v>26.14</v>
      </c>
      <c r="I103" s="232"/>
      <c r="J103" s="228"/>
      <c r="K103" s="228"/>
      <c r="L103" s="233"/>
      <c r="M103" s="234"/>
      <c r="N103" s="235"/>
      <c r="O103" s="235"/>
      <c r="P103" s="235"/>
      <c r="Q103" s="235"/>
      <c r="R103" s="235"/>
      <c r="S103" s="235"/>
      <c r="T103" s="236"/>
      <c r="AT103" s="237" t="s">
        <v>144</v>
      </c>
      <c r="AU103" s="237" t="s">
        <v>83</v>
      </c>
      <c r="AV103" s="13" t="s">
        <v>140</v>
      </c>
      <c r="AW103" s="13" t="s">
        <v>38</v>
      </c>
      <c r="AX103" s="13" t="s">
        <v>24</v>
      </c>
      <c r="AY103" s="237" t="s">
        <v>133</v>
      </c>
    </row>
    <row r="104" spans="2:65" s="10" customFormat="1" ht="29.85" customHeight="1">
      <c r="B104" s="175"/>
      <c r="C104" s="176"/>
      <c r="D104" s="177" t="s">
        <v>73</v>
      </c>
      <c r="E104" s="189" t="s">
        <v>162</v>
      </c>
      <c r="F104" s="189" t="s">
        <v>287</v>
      </c>
      <c r="G104" s="176"/>
      <c r="H104" s="176"/>
      <c r="I104" s="179"/>
      <c r="J104" s="190">
        <f>BK104</f>
        <v>0</v>
      </c>
      <c r="K104" s="176"/>
      <c r="L104" s="181"/>
      <c r="M104" s="182"/>
      <c r="N104" s="183"/>
      <c r="O104" s="183"/>
      <c r="P104" s="184">
        <f>SUM(P105:P144)</f>
        <v>0</v>
      </c>
      <c r="Q104" s="183"/>
      <c r="R104" s="184">
        <f>SUM(R105:R144)</f>
        <v>14.5659212</v>
      </c>
      <c r="S104" s="183"/>
      <c r="T104" s="185">
        <f>SUM(T105:T144)</f>
        <v>0</v>
      </c>
      <c r="AR104" s="186" t="s">
        <v>24</v>
      </c>
      <c r="AT104" s="187" t="s">
        <v>73</v>
      </c>
      <c r="AU104" s="187" t="s">
        <v>24</v>
      </c>
      <c r="AY104" s="186" t="s">
        <v>133</v>
      </c>
      <c r="BK104" s="188">
        <f>SUM(BK105:BK144)</f>
        <v>0</v>
      </c>
    </row>
    <row r="105" spans="2:65" s="1" customFormat="1" ht="16.5" customHeight="1">
      <c r="B105" s="40"/>
      <c r="C105" s="191" t="s">
        <v>178</v>
      </c>
      <c r="D105" s="191" t="s">
        <v>135</v>
      </c>
      <c r="E105" s="192" t="s">
        <v>514</v>
      </c>
      <c r="F105" s="193" t="s">
        <v>515</v>
      </c>
      <c r="G105" s="194" t="s">
        <v>138</v>
      </c>
      <c r="H105" s="195">
        <v>22.65</v>
      </c>
      <c r="I105" s="196"/>
      <c r="J105" s="197">
        <f>ROUND(I105*H105,2)</f>
        <v>0</v>
      </c>
      <c r="K105" s="193" t="s">
        <v>139</v>
      </c>
      <c r="L105" s="60"/>
      <c r="M105" s="198" t="s">
        <v>22</v>
      </c>
      <c r="N105" s="199" t="s">
        <v>45</v>
      </c>
      <c r="O105" s="41"/>
      <c r="P105" s="200">
        <f>O105*H105</f>
        <v>0</v>
      </c>
      <c r="Q105" s="200">
        <v>0</v>
      </c>
      <c r="R105" s="200">
        <f>Q105*H105</f>
        <v>0</v>
      </c>
      <c r="S105" s="200">
        <v>0</v>
      </c>
      <c r="T105" s="201">
        <f>S105*H105</f>
        <v>0</v>
      </c>
      <c r="AR105" s="24" t="s">
        <v>140</v>
      </c>
      <c r="AT105" s="24" t="s">
        <v>135</v>
      </c>
      <c r="AU105" s="24" t="s">
        <v>83</v>
      </c>
      <c r="AY105" s="24" t="s">
        <v>133</v>
      </c>
      <c r="BE105" s="202">
        <f>IF(N105="základní",J105,0)</f>
        <v>0</v>
      </c>
      <c r="BF105" s="202">
        <f>IF(N105="snížená",J105,0)</f>
        <v>0</v>
      </c>
      <c r="BG105" s="202">
        <f>IF(N105="zákl. přenesená",J105,0)</f>
        <v>0</v>
      </c>
      <c r="BH105" s="202">
        <f>IF(N105="sníž. přenesená",J105,0)</f>
        <v>0</v>
      </c>
      <c r="BI105" s="202">
        <f>IF(N105="nulová",J105,0)</f>
        <v>0</v>
      </c>
      <c r="BJ105" s="24" t="s">
        <v>24</v>
      </c>
      <c r="BK105" s="202">
        <f>ROUND(I105*H105,2)</f>
        <v>0</v>
      </c>
      <c r="BL105" s="24" t="s">
        <v>140</v>
      </c>
      <c r="BM105" s="24" t="s">
        <v>516</v>
      </c>
    </row>
    <row r="106" spans="2:65" s="11" customFormat="1" ht="13.5">
      <c r="B106" s="206"/>
      <c r="C106" s="207"/>
      <c r="D106" s="203" t="s">
        <v>144</v>
      </c>
      <c r="E106" s="208" t="s">
        <v>22</v>
      </c>
      <c r="F106" s="209" t="s">
        <v>517</v>
      </c>
      <c r="G106" s="207"/>
      <c r="H106" s="210">
        <v>22.65</v>
      </c>
      <c r="I106" s="211"/>
      <c r="J106" s="207"/>
      <c r="K106" s="207"/>
      <c r="L106" s="212"/>
      <c r="M106" s="213"/>
      <c r="N106" s="214"/>
      <c r="O106" s="214"/>
      <c r="P106" s="214"/>
      <c r="Q106" s="214"/>
      <c r="R106" s="214"/>
      <c r="S106" s="214"/>
      <c r="T106" s="215"/>
      <c r="AT106" s="216" t="s">
        <v>144</v>
      </c>
      <c r="AU106" s="216" t="s">
        <v>83</v>
      </c>
      <c r="AV106" s="11" t="s">
        <v>83</v>
      </c>
      <c r="AW106" s="11" t="s">
        <v>38</v>
      </c>
      <c r="AX106" s="11" t="s">
        <v>74</v>
      </c>
      <c r="AY106" s="216" t="s">
        <v>133</v>
      </c>
    </row>
    <row r="107" spans="2:65" s="12" customFormat="1" ht="13.5">
      <c r="B107" s="217"/>
      <c r="C107" s="218"/>
      <c r="D107" s="203" t="s">
        <v>144</v>
      </c>
      <c r="E107" s="219" t="s">
        <v>22</v>
      </c>
      <c r="F107" s="220" t="s">
        <v>518</v>
      </c>
      <c r="G107" s="218"/>
      <c r="H107" s="219" t="s">
        <v>22</v>
      </c>
      <c r="I107" s="221"/>
      <c r="J107" s="218"/>
      <c r="K107" s="218"/>
      <c r="L107" s="222"/>
      <c r="M107" s="223"/>
      <c r="N107" s="224"/>
      <c r="O107" s="224"/>
      <c r="P107" s="224"/>
      <c r="Q107" s="224"/>
      <c r="R107" s="224"/>
      <c r="S107" s="224"/>
      <c r="T107" s="225"/>
      <c r="AT107" s="226" t="s">
        <v>144</v>
      </c>
      <c r="AU107" s="226" t="s">
        <v>83</v>
      </c>
      <c r="AV107" s="12" t="s">
        <v>24</v>
      </c>
      <c r="AW107" s="12" t="s">
        <v>38</v>
      </c>
      <c r="AX107" s="12" t="s">
        <v>74</v>
      </c>
      <c r="AY107" s="226" t="s">
        <v>133</v>
      </c>
    </row>
    <row r="108" spans="2:65" s="13" customFormat="1" ht="13.5">
      <c r="B108" s="227"/>
      <c r="C108" s="228"/>
      <c r="D108" s="203" t="s">
        <v>144</v>
      </c>
      <c r="E108" s="229" t="s">
        <v>22</v>
      </c>
      <c r="F108" s="230" t="s">
        <v>147</v>
      </c>
      <c r="G108" s="228"/>
      <c r="H108" s="231">
        <v>22.65</v>
      </c>
      <c r="I108" s="232"/>
      <c r="J108" s="228"/>
      <c r="K108" s="228"/>
      <c r="L108" s="233"/>
      <c r="M108" s="234"/>
      <c r="N108" s="235"/>
      <c r="O108" s="235"/>
      <c r="P108" s="235"/>
      <c r="Q108" s="235"/>
      <c r="R108" s="235"/>
      <c r="S108" s="235"/>
      <c r="T108" s="236"/>
      <c r="AT108" s="237" t="s">
        <v>144</v>
      </c>
      <c r="AU108" s="237" t="s">
        <v>83</v>
      </c>
      <c r="AV108" s="13" t="s">
        <v>140</v>
      </c>
      <c r="AW108" s="13" t="s">
        <v>38</v>
      </c>
      <c r="AX108" s="13" t="s">
        <v>24</v>
      </c>
      <c r="AY108" s="237" t="s">
        <v>133</v>
      </c>
    </row>
    <row r="109" spans="2:65" s="1" customFormat="1" ht="16.5" customHeight="1">
      <c r="B109" s="40"/>
      <c r="C109" s="191" t="s">
        <v>182</v>
      </c>
      <c r="D109" s="191" t="s">
        <v>135</v>
      </c>
      <c r="E109" s="192" t="s">
        <v>519</v>
      </c>
      <c r="F109" s="193" t="s">
        <v>520</v>
      </c>
      <c r="G109" s="194" t="s">
        <v>138</v>
      </c>
      <c r="H109" s="195">
        <v>26.14</v>
      </c>
      <c r="I109" s="196"/>
      <c r="J109" s="197">
        <f>ROUND(I109*H109,2)</f>
        <v>0</v>
      </c>
      <c r="K109" s="193" t="s">
        <v>139</v>
      </c>
      <c r="L109" s="60"/>
      <c r="M109" s="198" t="s">
        <v>22</v>
      </c>
      <c r="N109" s="199" t="s">
        <v>45</v>
      </c>
      <c r="O109" s="41"/>
      <c r="P109" s="200">
        <f>O109*H109</f>
        <v>0</v>
      </c>
      <c r="Q109" s="200">
        <v>0</v>
      </c>
      <c r="R109" s="200">
        <f>Q109*H109</f>
        <v>0</v>
      </c>
      <c r="S109" s="200">
        <v>0</v>
      </c>
      <c r="T109" s="201">
        <f>S109*H109</f>
        <v>0</v>
      </c>
      <c r="AR109" s="24" t="s">
        <v>140</v>
      </c>
      <c r="AT109" s="24" t="s">
        <v>135</v>
      </c>
      <c r="AU109" s="24" t="s">
        <v>83</v>
      </c>
      <c r="AY109" s="24" t="s">
        <v>133</v>
      </c>
      <c r="BE109" s="202">
        <f>IF(N109="základní",J109,0)</f>
        <v>0</v>
      </c>
      <c r="BF109" s="202">
        <f>IF(N109="snížená",J109,0)</f>
        <v>0</v>
      </c>
      <c r="BG109" s="202">
        <f>IF(N109="zákl. přenesená",J109,0)</f>
        <v>0</v>
      </c>
      <c r="BH109" s="202">
        <f>IF(N109="sníž. přenesená",J109,0)</f>
        <v>0</v>
      </c>
      <c r="BI109" s="202">
        <f>IF(N109="nulová",J109,0)</f>
        <v>0</v>
      </c>
      <c r="BJ109" s="24" t="s">
        <v>24</v>
      </c>
      <c r="BK109" s="202">
        <f>ROUND(I109*H109,2)</f>
        <v>0</v>
      </c>
      <c r="BL109" s="24" t="s">
        <v>140</v>
      </c>
      <c r="BM109" s="24" t="s">
        <v>521</v>
      </c>
    </row>
    <row r="110" spans="2:65" s="11" customFormat="1" ht="13.5">
      <c r="B110" s="206"/>
      <c r="C110" s="207"/>
      <c r="D110" s="203" t="s">
        <v>144</v>
      </c>
      <c r="E110" s="208" t="s">
        <v>22</v>
      </c>
      <c r="F110" s="209" t="s">
        <v>513</v>
      </c>
      <c r="G110" s="207"/>
      <c r="H110" s="210">
        <v>26.14</v>
      </c>
      <c r="I110" s="211"/>
      <c r="J110" s="207"/>
      <c r="K110" s="207"/>
      <c r="L110" s="212"/>
      <c r="M110" s="213"/>
      <c r="N110" s="214"/>
      <c r="O110" s="214"/>
      <c r="P110" s="214"/>
      <c r="Q110" s="214"/>
      <c r="R110" s="214"/>
      <c r="S110" s="214"/>
      <c r="T110" s="215"/>
      <c r="AT110" s="216" t="s">
        <v>144</v>
      </c>
      <c r="AU110" s="216" t="s">
        <v>83</v>
      </c>
      <c r="AV110" s="11" t="s">
        <v>83</v>
      </c>
      <c r="AW110" s="11" t="s">
        <v>38</v>
      </c>
      <c r="AX110" s="11" t="s">
        <v>74</v>
      </c>
      <c r="AY110" s="216" t="s">
        <v>133</v>
      </c>
    </row>
    <row r="111" spans="2:65" s="12" customFormat="1" ht="13.5">
      <c r="B111" s="217"/>
      <c r="C111" s="218"/>
      <c r="D111" s="203" t="s">
        <v>144</v>
      </c>
      <c r="E111" s="219" t="s">
        <v>22</v>
      </c>
      <c r="F111" s="220" t="s">
        <v>522</v>
      </c>
      <c r="G111" s="218"/>
      <c r="H111" s="219" t="s">
        <v>22</v>
      </c>
      <c r="I111" s="221"/>
      <c r="J111" s="218"/>
      <c r="K111" s="218"/>
      <c r="L111" s="222"/>
      <c r="M111" s="223"/>
      <c r="N111" s="224"/>
      <c r="O111" s="224"/>
      <c r="P111" s="224"/>
      <c r="Q111" s="224"/>
      <c r="R111" s="224"/>
      <c r="S111" s="224"/>
      <c r="T111" s="225"/>
      <c r="AT111" s="226" t="s">
        <v>144</v>
      </c>
      <c r="AU111" s="226" t="s">
        <v>83</v>
      </c>
      <c r="AV111" s="12" t="s">
        <v>24</v>
      </c>
      <c r="AW111" s="12" t="s">
        <v>38</v>
      </c>
      <c r="AX111" s="12" t="s">
        <v>74</v>
      </c>
      <c r="AY111" s="226" t="s">
        <v>133</v>
      </c>
    </row>
    <row r="112" spans="2:65" s="13" customFormat="1" ht="13.5">
      <c r="B112" s="227"/>
      <c r="C112" s="228"/>
      <c r="D112" s="203" t="s">
        <v>144</v>
      </c>
      <c r="E112" s="229" t="s">
        <v>22</v>
      </c>
      <c r="F112" s="230" t="s">
        <v>147</v>
      </c>
      <c r="G112" s="228"/>
      <c r="H112" s="231">
        <v>26.14</v>
      </c>
      <c r="I112" s="232"/>
      <c r="J112" s="228"/>
      <c r="K112" s="228"/>
      <c r="L112" s="233"/>
      <c r="M112" s="234"/>
      <c r="N112" s="235"/>
      <c r="O112" s="235"/>
      <c r="P112" s="235"/>
      <c r="Q112" s="235"/>
      <c r="R112" s="235"/>
      <c r="S112" s="235"/>
      <c r="T112" s="236"/>
      <c r="AT112" s="237" t="s">
        <v>144</v>
      </c>
      <c r="AU112" s="237" t="s">
        <v>83</v>
      </c>
      <c r="AV112" s="13" t="s">
        <v>140</v>
      </c>
      <c r="AW112" s="13" t="s">
        <v>38</v>
      </c>
      <c r="AX112" s="13" t="s">
        <v>24</v>
      </c>
      <c r="AY112" s="237" t="s">
        <v>133</v>
      </c>
    </row>
    <row r="113" spans="2:65" s="1" customFormat="1" ht="16.5" customHeight="1">
      <c r="B113" s="40"/>
      <c r="C113" s="191" t="s">
        <v>28</v>
      </c>
      <c r="D113" s="191" t="s">
        <v>135</v>
      </c>
      <c r="E113" s="192" t="s">
        <v>523</v>
      </c>
      <c r="F113" s="193" t="s">
        <v>524</v>
      </c>
      <c r="G113" s="194" t="s">
        <v>138</v>
      </c>
      <c r="H113" s="195">
        <v>22.65</v>
      </c>
      <c r="I113" s="196"/>
      <c r="J113" s="197">
        <f>ROUND(I113*H113,2)</f>
        <v>0</v>
      </c>
      <c r="K113" s="193" t="s">
        <v>139</v>
      </c>
      <c r="L113" s="60"/>
      <c r="M113" s="198" t="s">
        <v>22</v>
      </c>
      <c r="N113" s="199" t="s">
        <v>45</v>
      </c>
      <c r="O113" s="41"/>
      <c r="P113" s="200">
        <f>O113*H113</f>
        <v>0</v>
      </c>
      <c r="Q113" s="200">
        <v>0</v>
      </c>
      <c r="R113" s="200">
        <f>Q113*H113</f>
        <v>0</v>
      </c>
      <c r="S113" s="200">
        <v>0</v>
      </c>
      <c r="T113" s="201">
        <f>S113*H113</f>
        <v>0</v>
      </c>
      <c r="AR113" s="24" t="s">
        <v>140</v>
      </c>
      <c r="AT113" s="24" t="s">
        <v>135</v>
      </c>
      <c r="AU113" s="24" t="s">
        <v>83</v>
      </c>
      <c r="AY113" s="24" t="s">
        <v>133</v>
      </c>
      <c r="BE113" s="202">
        <f>IF(N113="základní",J113,0)</f>
        <v>0</v>
      </c>
      <c r="BF113" s="202">
        <f>IF(N113="snížená",J113,0)</f>
        <v>0</v>
      </c>
      <c r="BG113" s="202">
        <f>IF(N113="zákl. přenesená",J113,0)</f>
        <v>0</v>
      </c>
      <c r="BH113" s="202">
        <f>IF(N113="sníž. přenesená",J113,0)</f>
        <v>0</v>
      </c>
      <c r="BI113" s="202">
        <f>IF(N113="nulová",J113,0)</f>
        <v>0</v>
      </c>
      <c r="BJ113" s="24" t="s">
        <v>24</v>
      </c>
      <c r="BK113" s="202">
        <f>ROUND(I113*H113,2)</f>
        <v>0</v>
      </c>
      <c r="BL113" s="24" t="s">
        <v>140</v>
      </c>
      <c r="BM113" s="24" t="s">
        <v>525</v>
      </c>
    </row>
    <row r="114" spans="2:65" s="11" customFormat="1" ht="13.5">
      <c r="B114" s="206"/>
      <c r="C114" s="207"/>
      <c r="D114" s="203" t="s">
        <v>144</v>
      </c>
      <c r="E114" s="208" t="s">
        <v>22</v>
      </c>
      <c r="F114" s="209" t="s">
        <v>517</v>
      </c>
      <c r="G114" s="207"/>
      <c r="H114" s="210">
        <v>22.65</v>
      </c>
      <c r="I114" s="211"/>
      <c r="J114" s="207"/>
      <c r="K114" s="207"/>
      <c r="L114" s="212"/>
      <c r="M114" s="213"/>
      <c r="N114" s="214"/>
      <c r="O114" s="214"/>
      <c r="P114" s="214"/>
      <c r="Q114" s="214"/>
      <c r="R114" s="214"/>
      <c r="S114" s="214"/>
      <c r="T114" s="215"/>
      <c r="AT114" s="216" t="s">
        <v>144</v>
      </c>
      <c r="AU114" s="216" t="s">
        <v>83</v>
      </c>
      <c r="AV114" s="11" t="s">
        <v>83</v>
      </c>
      <c r="AW114" s="11" t="s">
        <v>38</v>
      </c>
      <c r="AX114" s="11" t="s">
        <v>74</v>
      </c>
      <c r="AY114" s="216" t="s">
        <v>133</v>
      </c>
    </row>
    <row r="115" spans="2:65" s="12" customFormat="1" ht="13.5">
      <c r="B115" s="217"/>
      <c r="C115" s="218"/>
      <c r="D115" s="203" t="s">
        <v>144</v>
      </c>
      <c r="E115" s="219" t="s">
        <v>22</v>
      </c>
      <c r="F115" s="220" t="s">
        <v>526</v>
      </c>
      <c r="G115" s="218"/>
      <c r="H115" s="219" t="s">
        <v>22</v>
      </c>
      <c r="I115" s="221"/>
      <c r="J115" s="218"/>
      <c r="K115" s="218"/>
      <c r="L115" s="222"/>
      <c r="M115" s="223"/>
      <c r="N115" s="224"/>
      <c r="O115" s="224"/>
      <c r="P115" s="224"/>
      <c r="Q115" s="224"/>
      <c r="R115" s="224"/>
      <c r="S115" s="224"/>
      <c r="T115" s="225"/>
      <c r="AT115" s="226" t="s">
        <v>144</v>
      </c>
      <c r="AU115" s="226" t="s">
        <v>83</v>
      </c>
      <c r="AV115" s="12" t="s">
        <v>24</v>
      </c>
      <c r="AW115" s="12" t="s">
        <v>38</v>
      </c>
      <c r="AX115" s="12" t="s">
        <v>74</v>
      </c>
      <c r="AY115" s="226" t="s">
        <v>133</v>
      </c>
    </row>
    <row r="116" spans="2:65" s="13" customFormat="1" ht="13.5">
      <c r="B116" s="227"/>
      <c r="C116" s="228"/>
      <c r="D116" s="203" t="s">
        <v>144</v>
      </c>
      <c r="E116" s="229" t="s">
        <v>22</v>
      </c>
      <c r="F116" s="230" t="s">
        <v>147</v>
      </c>
      <c r="G116" s="228"/>
      <c r="H116" s="231">
        <v>22.65</v>
      </c>
      <c r="I116" s="232"/>
      <c r="J116" s="228"/>
      <c r="K116" s="228"/>
      <c r="L116" s="233"/>
      <c r="M116" s="234"/>
      <c r="N116" s="235"/>
      <c r="O116" s="235"/>
      <c r="P116" s="235"/>
      <c r="Q116" s="235"/>
      <c r="R116" s="235"/>
      <c r="S116" s="235"/>
      <c r="T116" s="236"/>
      <c r="AT116" s="237" t="s">
        <v>144</v>
      </c>
      <c r="AU116" s="237" t="s">
        <v>83</v>
      </c>
      <c r="AV116" s="13" t="s">
        <v>140</v>
      </c>
      <c r="AW116" s="13" t="s">
        <v>38</v>
      </c>
      <c r="AX116" s="13" t="s">
        <v>24</v>
      </c>
      <c r="AY116" s="237" t="s">
        <v>133</v>
      </c>
    </row>
    <row r="117" spans="2:65" s="1" customFormat="1" ht="25.5" customHeight="1">
      <c r="B117" s="40"/>
      <c r="C117" s="191" t="s">
        <v>194</v>
      </c>
      <c r="D117" s="191" t="s">
        <v>135</v>
      </c>
      <c r="E117" s="192" t="s">
        <v>527</v>
      </c>
      <c r="F117" s="193" t="s">
        <v>528</v>
      </c>
      <c r="G117" s="194" t="s">
        <v>138</v>
      </c>
      <c r="H117" s="195">
        <v>17.84</v>
      </c>
      <c r="I117" s="196"/>
      <c r="J117" s="197">
        <f>ROUND(I117*H117,2)</f>
        <v>0</v>
      </c>
      <c r="K117" s="193" t="s">
        <v>139</v>
      </c>
      <c r="L117" s="60"/>
      <c r="M117" s="198" t="s">
        <v>22</v>
      </c>
      <c r="N117" s="199" t="s">
        <v>45</v>
      </c>
      <c r="O117" s="41"/>
      <c r="P117" s="200">
        <f>O117*H117</f>
        <v>0</v>
      </c>
      <c r="Q117" s="200">
        <v>0.1837</v>
      </c>
      <c r="R117" s="200">
        <f>Q117*H117</f>
        <v>3.2772079999999999</v>
      </c>
      <c r="S117" s="200">
        <v>0</v>
      </c>
      <c r="T117" s="201">
        <f>S117*H117</f>
        <v>0</v>
      </c>
      <c r="AR117" s="24" t="s">
        <v>140</v>
      </c>
      <c r="AT117" s="24" t="s">
        <v>135</v>
      </c>
      <c r="AU117" s="24" t="s">
        <v>83</v>
      </c>
      <c r="AY117" s="24" t="s">
        <v>133</v>
      </c>
      <c r="BE117" s="202">
        <f>IF(N117="základní",J117,0)</f>
        <v>0</v>
      </c>
      <c r="BF117" s="202">
        <f>IF(N117="snížená",J117,0)</f>
        <v>0</v>
      </c>
      <c r="BG117" s="202">
        <f>IF(N117="zákl. přenesená",J117,0)</f>
        <v>0</v>
      </c>
      <c r="BH117" s="202">
        <f>IF(N117="sníž. přenesená",J117,0)</f>
        <v>0</v>
      </c>
      <c r="BI117" s="202">
        <f>IF(N117="nulová",J117,0)</f>
        <v>0</v>
      </c>
      <c r="BJ117" s="24" t="s">
        <v>24</v>
      </c>
      <c r="BK117" s="202">
        <f>ROUND(I117*H117,2)</f>
        <v>0</v>
      </c>
      <c r="BL117" s="24" t="s">
        <v>140</v>
      </c>
      <c r="BM117" s="24" t="s">
        <v>529</v>
      </c>
    </row>
    <row r="118" spans="2:65" s="11" customFormat="1" ht="13.5">
      <c r="B118" s="206"/>
      <c r="C118" s="207"/>
      <c r="D118" s="203" t="s">
        <v>144</v>
      </c>
      <c r="E118" s="208" t="s">
        <v>22</v>
      </c>
      <c r="F118" s="209" t="s">
        <v>530</v>
      </c>
      <c r="G118" s="207"/>
      <c r="H118" s="210">
        <v>17.84</v>
      </c>
      <c r="I118" s="211"/>
      <c r="J118" s="207"/>
      <c r="K118" s="207"/>
      <c r="L118" s="212"/>
      <c r="M118" s="213"/>
      <c r="N118" s="214"/>
      <c r="O118" s="214"/>
      <c r="P118" s="214"/>
      <c r="Q118" s="214"/>
      <c r="R118" s="214"/>
      <c r="S118" s="214"/>
      <c r="T118" s="215"/>
      <c r="AT118" s="216" t="s">
        <v>144</v>
      </c>
      <c r="AU118" s="216" t="s">
        <v>83</v>
      </c>
      <c r="AV118" s="11" t="s">
        <v>83</v>
      </c>
      <c r="AW118" s="11" t="s">
        <v>38</v>
      </c>
      <c r="AX118" s="11" t="s">
        <v>74</v>
      </c>
      <c r="AY118" s="216" t="s">
        <v>133</v>
      </c>
    </row>
    <row r="119" spans="2:65" s="12" customFormat="1" ht="13.5">
      <c r="B119" s="217"/>
      <c r="C119" s="218"/>
      <c r="D119" s="203" t="s">
        <v>144</v>
      </c>
      <c r="E119" s="219" t="s">
        <v>22</v>
      </c>
      <c r="F119" s="220" t="s">
        <v>158</v>
      </c>
      <c r="G119" s="218"/>
      <c r="H119" s="219" t="s">
        <v>22</v>
      </c>
      <c r="I119" s="221"/>
      <c r="J119" s="218"/>
      <c r="K119" s="218"/>
      <c r="L119" s="222"/>
      <c r="M119" s="223"/>
      <c r="N119" s="224"/>
      <c r="O119" s="224"/>
      <c r="P119" s="224"/>
      <c r="Q119" s="224"/>
      <c r="R119" s="224"/>
      <c r="S119" s="224"/>
      <c r="T119" s="225"/>
      <c r="AT119" s="226" t="s">
        <v>144</v>
      </c>
      <c r="AU119" s="226" t="s">
        <v>83</v>
      </c>
      <c r="AV119" s="12" t="s">
        <v>24</v>
      </c>
      <c r="AW119" s="12" t="s">
        <v>38</v>
      </c>
      <c r="AX119" s="12" t="s">
        <v>74</v>
      </c>
      <c r="AY119" s="226" t="s">
        <v>133</v>
      </c>
    </row>
    <row r="120" spans="2:65" s="13" customFormat="1" ht="13.5">
      <c r="B120" s="227"/>
      <c r="C120" s="228"/>
      <c r="D120" s="203" t="s">
        <v>144</v>
      </c>
      <c r="E120" s="229" t="s">
        <v>22</v>
      </c>
      <c r="F120" s="230" t="s">
        <v>147</v>
      </c>
      <c r="G120" s="228"/>
      <c r="H120" s="231">
        <v>17.84</v>
      </c>
      <c r="I120" s="232"/>
      <c r="J120" s="228"/>
      <c r="K120" s="228"/>
      <c r="L120" s="233"/>
      <c r="M120" s="234"/>
      <c r="N120" s="235"/>
      <c r="O120" s="235"/>
      <c r="P120" s="235"/>
      <c r="Q120" s="235"/>
      <c r="R120" s="235"/>
      <c r="S120" s="235"/>
      <c r="T120" s="236"/>
      <c r="AT120" s="237" t="s">
        <v>144</v>
      </c>
      <c r="AU120" s="237" t="s">
        <v>83</v>
      </c>
      <c r="AV120" s="13" t="s">
        <v>140</v>
      </c>
      <c r="AW120" s="13" t="s">
        <v>38</v>
      </c>
      <c r="AX120" s="13" t="s">
        <v>24</v>
      </c>
      <c r="AY120" s="237" t="s">
        <v>133</v>
      </c>
    </row>
    <row r="121" spans="2:65" s="1" customFormat="1" ht="16.5" customHeight="1">
      <c r="B121" s="40"/>
      <c r="C121" s="238" t="s">
        <v>145</v>
      </c>
      <c r="D121" s="238" t="s">
        <v>233</v>
      </c>
      <c r="E121" s="239" t="s">
        <v>531</v>
      </c>
      <c r="F121" s="240" t="s">
        <v>532</v>
      </c>
      <c r="G121" s="241" t="s">
        <v>236</v>
      </c>
      <c r="H121" s="242">
        <v>3.5680000000000001</v>
      </c>
      <c r="I121" s="243"/>
      <c r="J121" s="244">
        <f>ROUND(I121*H121,2)</f>
        <v>0</v>
      </c>
      <c r="K121" s="240" t="s">
        <v>139</v>
      </c>
      <c r="L121" s="245"/>
      <c r="M121" s="246" t="s">
        <v>22</v>
      </c>
      <c r="N121" s="247" t="s">
        <v>45</v>
      </c>
      <c r="O121" s="41"/>
      <c r="P121" s="200">
        <f>O121*H121</f>
        <v>0</v>
      </c>
      <c r="Q121" s="200">
        <v>1</v>
      </c>
      <c r="R121" s="200">
        <f>Q121*H121</f>
        <v>3.5680000000000001</v>
      </c>
      <c r="S121" s="200">
        <v>0</v>
      </c>
      <c r="T121" s="201">
        <f>S121*H121</f>
        <v>0</v>
      </c>
      <c r="AR121" s="24" t="s">
        <v>178</v>
      </c>
      <c r="AT121" s="24" t="s">
        <v>233</v>
      </c>
      <c r="AU121" s="24" t="s">
        <v>83</v>
      </c>
      <c r="AY121" s="24" t="s">
        <v>133</v>
      </c>
      <c r="BE121" s="202">
        <f>IF(N121="základní",J121,0)</f>
        <v>0</v>
      </c>
      <c r="BF121" s="202">
        <f>IF(N121="snížená",J121,0)</f>
        <v>0</v>
      </c>
      <c r="BG121" s="202">
        <f>IF(N121="zákl. přenesená",J121,0)</f>
        <v>0</v>
      </c>
      <c r="BH121" s="202">
        <f>IF(N121="sníž. přenesená",J121,0)</f>
        <v>0</v>
      </c>
      <c r="BI121" s="202">
        <f>IF(N121="nulová",J121,0)</f>
        <v>0</v>
      </c>
      <c r="BJ121" s="24" t="s">
        <v>24</v>
      </c>
      <c r="BK121" s="202">
        <f>ROUND(I121*H121,2)</f>
        <v>0</v>
      </c>
      <c r="BL121" s="24" t="s">
        <v>140</v>
      </c>
      <c r="BM121" s="24" t="s">
        <v>533</v>
      </c>
    </row>
    <row r="122" spans="2:65" s="1" customFormat="1" ht="27">
      <c r="B122" s="40"/>
      <c r="C122" s="62"/>
      <c r="D122" s="203" t="s">
        <v>534</v>
      </c>
      <c r="E122" s="62"/>
      <c r="F122" s="204" t="s">
        <v>535</v>
      </c>
      <c r="G122" s="62"/>
      <c r="H122" s="62"/>
      <c r="I122" s="162"/>
      <c r="J122" s="62"/>
      <c r="K122" s="62"/>
      <c r="L122" s="60"/>
      <c r="M122" s="205"/>
      <c r="N122" s="41"/>
      <c r="O122" s="41"/>
      <c r="P122" s="41"/>
      <c r="Q122" s="41"/>
      <c r="R122" s="41"/>
      <c r="S122" s="41"/>
      <c r="T122" s="77"/>
      <c r="AT122" s="24" t="s">
        <v>534</v>
      </c>
      <c r="AU122" s="24" t="s">
        <v>83</v>
      </c>
    </row>
    <row r="123" spans="2:65" s="11" customFormat="1" ht="13.5">
      <c r="B123" s="206"/>
      <c r="C123" s="207"/>
      <c r="D123" s="203" t="s">
        <v>144</v>
      </c>
      <c r="E123" s="208" t="s">
        <v>22</v>
      </c>
      <c r="F123" s="209" t="s">
        <v>536</v>
      </c>
      <c r="G123" s="207"/>
      <c r="H123" s="210">
        <v>3.5680000000000001</v>
      </c>
      <c r="I123" s="211"/>
      <c r="J123" s="207"/>
      <c r="K123" s="207"/>
      <c r="L123" s="212"/>
      <c r="M123" s="213"/>
      <c r="N123" s="214"/>
      <c r="O123" s="214"/>
      <c r="P123" s="214"/>
      <c r="Q123" s="214"/>
      <c r="R123" s="214"/>
      <c r="S123" s="214"/>
      <c r="T123" s="215"/>
      <c r="AT123" s="216" t="s">
        <v>144</v>
      </c>
      <c r="AU123" s="216" t="s">
        <v>83</v>
      </c>
      <c r="AV123" s="11" t="s">
        <v>83</v>
      </c>
      <c r="AW123" s="11" t="s">
        <v>38</v>
      </c>
      <c r="AX123" s="11" t="s">
        <v>74</v>
      </c>
      <c r="AY123" s="216" t="s">
        <v>133</v>
      </c>
    </row>
    <row r="124" spans="2:65" s="12" customFormat="1" ht="13.5">
      <c r="B124" s="217"/>
      <c r="C124" s="218"/>
      <c r="D124" s="203" t="s">
        <v>144</v>
      </c>
      <c r="E124" s="219" t="s">
        <v>22</v>
      </c>
      <c r="F124" s="220" t="s">
        <v>537</v>
      </c>
      <c r="G124" s="218"/>
      <c r="H124" s="219" t="s">
        <v>22</v>
      </c>
      <c r="I124" s="221"/>
      <c r="J124" s="218"/>
      <c r="K124" s="218"/>
      <c r="L124" s="222"/>
      <c r="M124" s="223"/>
      <c r="N124" s="224"/>
      <c r="O124" s="224"/>
      <c r="P124" s="224"/>
      <c r="Q124" s="224"/>
      <c r="R124" s="224"/>
      <c r="S124" s="224"/>
      <c r="T124" s="225"/>
      <c r="AT124" s="226" t="s">
        <v>144</v>
      </c>
      <c r="AU124" s="226" t="s">
        <v>83</v>
      </c>
      <c r="AV124" s="12" t="s">
        <v>24</v>
      </c>
      <c r="AW124" s="12" t="s">
        <v>38</v>
      </c>
      <c r="AX124" s="12" t="s">
        <v>74</v>
      </c>
      <c r="AY124" s="226" t="s">
        <v>133</v>
      </c>
    </row>
    <row r="125" spans="2:65" s="13" customFormat="1" ht="13.5">
      <c r="B125" s="227"/>
      <c r="C125" s="228"/>
      <c r="D125" s="203" t="s">
        <v>144</v>
      </c>
      <c r="E125" s="229" t="s">
        <v>22</v>
      </c>
      <c r="F125" s="230" t="s">
        <v>147</v>
      </c>
      <c r="G125" s="228"/>
      <c r="H125" s="231">
        <v>3.5680000000000001</v>
      </c>
      <c r="I125" s="232"/>
      <c r="J125" s="228"/>
      <c r="K125" s="228"/>
      <c r="L125" s="233"/>
      <c r="M125" s="234"/>
      <c r="N125" s="235"/>
      <c r="O125" s="235"/>
      <c r="P125" s="235"/>
      <c r="Q125" s="235"/>
      <c r="R125" s="235"/>
      <c r="S125" s="235"/>
      <c r="T125" s="236"/>
      <c r="AT125" s="237" t="s">
        <v>144</v>
      </c>
      <c r="AU125" s="237" t="s">
        <v>83</v>
      </c>
      <c r="AV125" s="13" t="s">
        <v>140</v>
      </c>
      <c r="AW125" s="13" t="s">
        <v>38</v>
      </c>
      <c r="AX125" s="13" t="s">
        <v>24</v>
      </c>
      <c r="AY125" s="237" t="s">
        <v>133</v>
      </c>
    </row>
    <row r="126" spans="2:65" s="1" customFormat="1" ht="25.5" customHeight="1">
      <c r="B126" s="40"/>
      <c r="C126" s="191" t="s">
        <v>204</v>
      </c>
      <c r="D126" s="191" t="s">
        <v>135</v>
      </c>
      <c r="E126" s="192" t="s">
        <v>538</v>
      </c>
      <c r="F126" s="193" t="s">
        <v>539</v>
      </c>
      <c r="G126" s="194" t="s">
        <v>138</v>
      </c>
      <c r="H126" s="195">
        <v>24.57</v>
      </c>
      <c r="I126" s="196"/>
      <c r="J126" s="197">
        <f>ROUND(I126*H126,2)</f>
        <v>0</v>
      </c>
      <c r="K126" s="193" t="s">
        <v>139</v>
      </c>
      <c r="L126" s="60"/>
      <c r="M126" s="198" t="s">
        <v>22</v>
      </c>
      <c r="N126" s="199" t="s">
        <v>45</v>
      </c>
      <c r="O126" s="41"/>
      <c r="P126" s="200">
        <f>O126*H126</f>
        <v>0</v>
      </c>
      <c r="Q126" s="200">
        <v>8.4250000000000005E-2</v>
      </c>
      <c r="R126" s="200">
        <f>Q126*H126</f>
        <v>2.0700225000000003</v>
      </c>
      <c r="S126" s="200">
        <v>0</v>
      </c>
      <c r="T126" s="201">
        <f>S126*H126</f>
        <v>0</v>
      </c>
      <c r="AR126" s="24" t="s">
        <v>140</v>
      </c>
      <c r="AT126" s="24" t="s">
        <v>135</v>
      </c>
      <c r="AU126" s="24" t="s">
        <v>83</v>
      </c>
      <c r="AY126" s="24" t="s">
        <v>133</v>
      </c>
      <c r="BE126" s="202">
        <f>IF(N126="základní",J126,0)</f>
        <v>0</v>
      </c>
      <c r="BF126" s="202">
        <f>IF(N126="snížená",J126,0)</f>
        <v>0</v>
      </c>
      <c r="BG126" s="202">
        <f>IF(N126="zákl. přenesená",J126,0)</f>
        <v>0</v>
      </c>
      <c r="BH126" s="202">
        <f>IF(N126="sníž. přenesená",J126,0)</f>
        <v>0</v>
      </c>
      <c r="BI126" s="202">
        <f>IF(N126="nulová",J126,0)</f>
        <v>0</v>
      </c>
      <c r="BJ126" s="24" t="s">
        <v>24</v>
      </c>
      <c r="BK126" s="202">
        <f>ROUND(I126*H126,2)</f>
        <v>0</v>
      </c>
      <c r="BL126" s="24" t="s">
        <v>140</v>
      </c>
      <c r="BM126" s="24" t="s">
        <v>540</v>
      </c>
    </row>
    <row r="127" spans="2:65" s="11" customFormat="1" ht="13.5">
      <c r="B127" s="206"/>
      <c r="C127" s="207"/>
      <c r="D127" s="203" t="s">
        <v>144</v>
      </c>
      <c r="E127" s="208" t="s">
        <v>22</v>
      </c>
      <c r="F127" s="209" t="s">
        <v>541</v>
      </c>
      <c r="G127" s="207"/>
      <c r="H127" s="210">
        <v>24.57</v>
      </c>
      <c r="I127" s="211"/>
      <c r="J127" s="207"/>
      <c r="K127" s="207"/>
      <c r="L127" s="212"/>
      <c r="M127" s="213"/>
      <c r="N127" s="214"/>
      <c r="O127" s="214"/>
      <c r="P127" s="214"/>
      <c r="Q127" s="214"/>
      <c r="R127" s="214"/>
      <c r="S127" s="214"/>
      <c r="T127" s="215"/>
      <c r="AT127" s="216" t="s">
        <v>144</v>
      </c>
      <c r="AU127" s="216" t="s">
        <v>83</v>
      </c>
      <c r="AV127" s="11" t="s">
        <v>83</v>
      </c>
      <c r="AW127" s="11" t="s">
        <v>38</v>
      </c>
      <c r="AX127" s="11" t="s">
        <v>74</v>
      </c>
      <c r="AY127" s="216" t="s">
        <v>133</v>
      </c>
    </row>
    <row r="128" spans="2:65" s="12" customFormat="1" ht="13.5">
      <c r="B128" s="217"/>
      <c r="C128" s="218"/>
      <c r="D128" s="203" t="s">
        <v>144</v>
      </c>
      <c r="E128" s="219" t="s">
        <v>22</v>
      </c>
      <c r="F128" s="220" t="s">
        <v>167</v>
      </c>
      <c r="G128" s="218"/>
      <c r="H128" s="219" t="s">
        <v>22</v>
      </c>
      <c r="I128" s="221"/>
      <c r="J128" s="218"/>
      <c r="K128" s="218"/>
      <c r="L128" s="222"/>
      <c r="M128" s="223"/>
      <c r="N128" s="224"/>
      <c r="O128" s="224"/>
      <c r="P128" s="224"/>
      <c r="Q128" s="224"/>
      <c r="R128" s="224"/>
      <c r="S128" s="224"/>
      <c r="T128" s="225"/>
      <c r="AT128" s="226" t="s">
        <v>144</v>
      </c>
      <c r="AU128" s="226" t="s">
        <v>83</v>
      </c>
      <c r="AV128" s="12" t="s">
        <v>24</v>
      </c>
      <c r="AW128" s="12" t="s">
        <v>38</v>
      </c>
      <c r="AX128" s="12" t="s">
        <v>74</v>
      </c>
      <c r="AY128" s="226" t="s">
        <v>133</v>
      </c>
    </row>
    <row r="129" spans="2:65" s="13" customFormat="1" ht="13.5">
      <c r="B129" s="227"/>
      <c r="C129" s="228"/>
      <c r="D129" s="203" t="s">
        <v>144</v>
      </c>
      <c r="E129" s="229" t="s">
        <v>22</v>
      </c>
      <c r="F129" s="230" t="s">
        <v>147</v>
      </c>
      <c r="G129" s="228"/>
      <c r="H129" s="231">
        <v>24.57</v>
      </c>
      <c r="I129" s="232"/>
      <c r="J129" s="228"/>
      <c r="K129" s="228"/>
      <c r="L129" s="233"/>
      <c r="M129" s="234"/>
      <c r="N129" s="235"/>
      <c r="O129" s="235"/>
      <c r="P129" s="235"/>
      <c r="Q129" s="235"/>
      <c r="R129" s="235"/>
      <c r="S129" s="235"/>
      <c r="T129" s="236"/>
      <c r="AT129" s="237" t="s">
        <v>144</v>
      </c>
      <c r="AU129" s="237" t="s">
        <v>83</v>
      </c>
      <c r="AV129" s="13" t="s">
        <v>140</v>
      </c>
      <c r="AW129" s="13" t="s">
        <v>38</v>
      </c>
      <c r="AX129" s="13" t="s">
        <v>24</v>
      </c>
      <c r="AY129" s="237" t="s">
        <v>133</v>
      </c>
    </row>
    <row r="130" spans="2:65" s="1" customFormat="1" ht="16.5" customHeight="1">
      <c r="B130" s="40"/>
      <c r="C130" s="238" t="s">
        <v>209</v>
      </c>
      <c r="D130" s="238" t="s">
        <v>233</v>
      </c>
      <c r="E130" s="239" t="s">
        <v>542</v>
      </c>
      <c r="F130" s="240" t="s">
        <v>543</v>
      </c>
      <c r="G130" s="241" t="s">
        <v>138</v>
      </c>
      <c r="H130" s="242">
        <v>24.815999999999999</v>
      </c>
      <c r="I130" s="243"/>
      <c r="J130" s="244">
        <f>ROUND(I130*H130,2)</f>
        <v>0</v>
      </c>
      <c r="K130" s="240" t="s">
        <v>139</v>
      </c>
      <c r="L130" s="245"/>
      <c r="M130" s="246" t="s">
        <v>22</v>
      </c>
      <c r="N130" s="247" t="s">
        <v>45</v>
      </c>
      <c r="O130" s="41"/>
      <c r="P130" s="200">
        <f>O130*H130</f>
        <v>0</v>
      </c>
      <c r="Q130" s="200">
        <v>0.14000000000000001</v>
      </c>
      <c r="R130" s="200">
        <f>Q130*H130</f>
        <v>3.47424</v>
      </c>
      <c r="S130" s="200">
        <v>0</v>
      </c>
      <c r="T130" s="201">
        <f>S130*H130</f>
        <v>0</v>
      </c>
      <c r="AR130" s="24" t="s">
        <v>178</v>
      </c>
      <c r="AT130" s="24" t="s">
        <v>233</v>
      </c>
      <c r="AU130" s="24" t="s">
        <v>83</v>
      </c>
      <c r="AY130" s="24" t="s">
        <v>133</v>
      </c>
      <c r="BE130" s="202">
        <f>IF(N130="základní",J130,0)</f>
        <v>0</v>
      </c>
      <c r="BF130" s="202">
        <f>IF(N130="snížená",J130,0)</f>
        <v>0</v>
      </c>
      <c r="BG130" s="202">
        <f>IF(N130="zákl. přenesená",J130,0)</f>
        <v>0</v>
      </c>
      <c r="BH130" s="202">
        <f>IF(N130="sníž. přenesená",J130,0)</f>
        <v>0</v>
      </c>
      <c r="BI130" s="202">
        <f>IF(N130="nulová",J130,0)</f>
        <v>0</v>
      </c>
      <c r="BJ130" s="24" t="s">
        <v>24</v>
      </c>
      <c r="BK130" s="202">
        <f>ROUND(I130*H130,2)</f>
        <v>0</v>
      </c>
      <c r="BL130" s="24" t="s">
        <v>140</v>
      </c>
      <c r="BM130" s="24" t="s">
        <v>544</v>
      </c>
    </row>
    <row r="131" spans="2:65" s="1" customFormat="1" ht="27">
      <c r="B131" s="40"/>
      <c r="C131" s="62"/>
      <c r="D131" s="203" t="s">
        <v>534</v>
      </c>
      <c r="E131" s="62"/>
      <c r="F131" s="204" t="s">
        <v>545</v>
      </c>
      <c r="G131" s="62"/>
      <c r="H131" s="62"/>
      <c r="I131" s="162"/>
      <c r="J131" s="62"/>
      <c r="K131" s="62"/>
      <c r="L131" s="60"/>
      <c r="M131" s="205"/>
      <c r="N131" s="41"/>
      <c r="O131" s="41"/>
      <c r="P131" s="41"/>
      <c r="Q131" s="41"/>
      <c r="R131" s="41"/>
      <c r="S131" s="41"/>
      <c r="T131" s="77"/>
      <c r="AT131" s="24" t="s">
        <v>534</v>
      </c>
      <c r="AU131" s="24" t="s">
        <v>83</v>
      </c>
    </row>
    <row r="132" spans="2:65" s="11" customFormat="1" ht="13.5">
      <c r="B132" s="206"/>
      <c r="C132" s="207"/>
      <c r="D132" s="203" t="s">
        <v>144</v>
      </c>
      <c r="E132" s="207"/>
      <c r="F132" s="209" t="s">
        <v>546</v>
      </c>
      <c r="G132" s="207"/>
      <c r="H132" s="210">
        <v>24.815999999999999</v>
      </c>
      <c r="I132" s="211"/>
      <c r="J132" s="207"/>
      <c r="K132" s="207"/>
      <c r="L132" s="212"/>
      <c r="M132" s="213"/>
      <c r="N132" s="214"/>
      <c r="O132" s="214"/>
      <c r="P132" s="214"/>
      <c r="Q132" s="214"/>
      <c r="R132" s="214"/>
      <c r="S132" s="214"/>
      <c r="T132" s="215"/>
      <c r="AT132" s="216" t="s">
        <v>144</v>
      </c>
      <c r="AU132" s="216" t="s">
        <v>83</v>
      </c>
      <c r="AV132" s="11" t="s">
        <v>83</v>
      </c>
      <c r="AW132" s="11" t="s">
        <v>6</v>
      </c>
      <c r="AX132" s="11" t="s">
        <v>24</v>
      </c>
      <c r="AY132" s="216" t="s">
        <v>133</v>
      </c>
    </row>
    <row r="133" spans="2:65" s="1" customFormat="1" ht="25.5" customHeight="1">
      <c r="B133" s="40"/>
      <c r="C133" s="191" t="s">
        <v>10</v>
      </c>
      <c r="D133" s="191" t="s">
        <v>135</v>
      </c>
      <c r="E133" s="192" t="s">
        <v>538</v>
      </c>
      <c r="F133" s="193" t="s">
        <v>539</v>
      </c>
      <c r="G133" s="194" t="s">
        <v>138</v>
      </c>
      <c r="H133" s="195">
        <v>4.8099999999999996</v>
      </c>
      <c r="I133" s="196"/>
      <c r="J133" s="197">
        <f>ROUND(I133*H133,2)</f>
        <v>0</v>
      </c>
      <c r="K133" s="193" t="s">
        <v>139</v>
      </c>
      <c r="L133" s="60"/>
      <c r="M133" s="198" t="s">
        <v>22</v>
      </c>
      <c r="N133" s="199" t="s">
        <v>45</v>
      </c>
      <c r="O133" s="41"/>
      <c r="P133" s="200">
        <f>O133*H133</f>
        <v>0</v>
      </c>
      <c r="Q133" s="200">
        <v>8.4250000000000005E-2</v>
      </c>
      <c r="R133" s="200">
        <f>Q133*H133</f>
        <v>0.40524250000000001</v>
      </c>
      <c r="S133" s="200">
        <v>0</v>
      </c>
      <c r="T133" s="201">
        <f>S133*H133</f>
        <v>0</v>
      </c>
      <c r="AR133" s="24" t="s">
        <v>140</v>
      </c>
      <c r="AT133" s="24" t="s">
        <v>135</v>
      </c>
      <c r="AU133" s="24" t="s">
        <v>83</v>
      </c>
      <c r="AY133" s="24" t="s">
        <v>133</v>
      </c>
      <c r="BE133" s="202">
        <f>IF(N133="základní",J133,0)</f>
        <v>0</v>
      </c>
      <c r="BF133" s="202">
        <f>IF(N133="snížená",J133,0)</f>
        <v>0</v>
      </c>
      <c r="BG133" s="202">
        <f>IF(N133="zákl. přenesená",J133,0)</f>
        <v>0</v>
      </c>
      <c r="BH133" s="202">
        <f>IF(N133="sníž. přenesená",J133,0)</f>
        <v>0</v>
      </c>
      <c r="BI133" s="202">
        <f>IF(N133="nulová",J133,0)</f>
        <v>0</v>
      </c>
      <c r="BJ133" s="24" t="s">
        <v>24</v>
      </c>
      <c r="BK133" s="202">
        <f>ROUND(I133*H133,2)</f>
        <v>0</v>
      </c>
      <c r="BL133" s="24" t="s">
        <v>140</v>
      </c>
      <c r="BM133" s="24" t="s">
        <v>547</v>
      </c>
    </row>
    <row r="134" spans="2:65" s="11" customFormat="1" ht="13.5">
      <c r="B134" s="206"/>
      <c r="C134" s="207"/>
      <c r="D134" s="203" t="s">
        <v>144</v>
      </c>
      <c r="E134" s="208" t="s">
        <v>22</v>
      </c>
      <c r="F134" s="209" t="s">
        <v>548</v>
      </c>
      <c r="G134" s="207"/>
      <c r="H134" s="210">
        <v>4.8099999999999996</v>
      </c>
      <c r="I134" s="211"/>
      <c r="J134" s="207"/>
      <c r="K134" s="207"/>
      <c r="L134" s="212"/>
      <c r="M134" s="213"/>
      <c r="N134" s="214"/>
      <c r="O134" s="214"/>
      <c r="P134" s="214"/>
      <c r="Q134" s="214"/>
      <c r="R134" s="214"/>
      <c r="S134" s="214"/>
      <c r="T134" s="215"/>
      <c r="AT134" s="216" t="s">
        <v>144</v>
      </c>
      <c r="AU134" s="216" t="s">
        <v>83</v>
      </c>
      <c r="AV134" s="11" t="s">
        <v>83</v>
      </c>
      <c r="AW134" s="11" t="s">
        <v>38</v>
      </c>
      <c r="AX134" s="11" t="s">
        <v>74</v>
      </c>
      <c r="AY134" s="216" t="s">
        <v>133</v>
      </c>
    </row>
    <row r="135" spans="2:65" s="12" customFormat="1" ht="13.5">
      <c r="B135" s="217"/>
      <c r="C135" s="218"/>
      <c r="D135" s="203" t="s">
        <v>144</v>
      </c>
      <c r="E135" s="219" t="s">
        <v>22</v>
      </c>
      <c r="F135" s="220" t="s">
        <v>158</v>
      </c>
      <c r="G135" s="218"/>
      <c r="H135" s="219" t="s">
        <v>22</v>
      </c>
      <c r="I135" s="221"/>
      <c r="J135" s="218"/>
      <c r="K135" s="218"/>
      <c r="L135" s="222"/>
      <c r="M135" s="223"/>
      <c r="N135" s="224"/>
      <c r="O135" s="224"/>
      <c r="P135" s="224"/>
      <c r="Q135" s="224"/>
      <c r="R135" s="224"/>
      <c r="S135" s="224"/>
      <c r="T135" s="225"/>
      <c r="AT135" s="226" t="s">
        <v>144</v>
      </c>
      <c r="AU135" s="226" t="s">
        <v>83</v>
      </c>
      <c r="AV135" s="12" t="s">
        <v>24</v>
      </c>
      <c r="AW135" s="12" t="s">
        <v>38</v>
      </c>
      <c r="AX135" s="12" t="s">
        <v>74</v>
      </c>
      <c r="AY135" s="226" t="s">
        <v>133</v>
      </c>
    </row>
    <row r="136" spans="2:65" s="13" customFormat="1" ht="13.5">
      <c r="B136" s="227"/>
      <c r="C136" s="228"/>
      <c r="D136" s="203" t="s">
        <v>144</v>
      </c>
      <c r="E136" s="229" t="s">
        <v>22</v>
      </c>
      <c r="F136" s="230" t="s">
        <v>147</v>
      </c>
      <c r="G136" s="228"/>
      <c r="H136" s="231">
        <v>4.8099999999999996</v>
      </c>
      <c r="I136" s="232"/>
      <c r="J136" s="228"/>
      <c r="K136" s="228"/>
      <c r="L136" s="233"/>
      <c r="M136" s="234"/>
      <c r="N136" s="235"/>
      <c r="O136" s="235"/>
      <c r="P136" s="235"/>
      <c r="Q136" s="235"/>
      <c r="R136" s="235"/>
      <c r="S136" s="235"/>
      <c r="T136" s="236"/>
      <c r="AT136" s="237" t="s">
        <v>144</v>
      </c>
      <c r="AU136" s="237" t="s">
        <v>83</v>
      </c>
      <c r="AV136" s="13" t="s">
        <v>140</v>
      </c>
      <c r="AW136" s="13" t="s">
        <v>38</v>
      </c>
      <c r="AX136" s="13" t="s">
        <v>24</v>
      </c>
      <c r="AY136" s="237" t="s">
        <v>133</v>
      </c>
    </row>
    <row r="137" spans="2:65" s="1" customFormat="1" ht="16.5" customHeight="1">
      <c r="B137" s="40"/>
      <c r="C137" s="238" t="s">
        <v>217</v>
      </c>
      <c r="D137" s="238" t="s">
        <v>233</v>
      </c>
      <c r="E137" s="239" t="s">
        <v>549</v>
      </c>
      <c r="F137" s="240" t="s">
        <v>550</v>
      </c>
      <c r="G137" s="241" t="s">
        <v>138</v>
      </c>
      <c r="H137" s="242">
        <v>4.8579999999999997</v>
      </c>
      <c r="I137" s="243"/>
      <c r="J137" s="244">
        <f>ROUND(I137*H137,2)</f>
        <v>0</v>
      </c>
      <c r="K137" s="240" t="s">
        <v>139</v>
      </c>
      <c r="L137" s="245"/>
      <c r="M137" s="246" t="s">
        <v>22</v>
      </c>
      <c r="N137" s="247" t="s">
        <v>45</v>
      </c>
      <c r="O137" s="41"/>
      <c r="P137" s="200">
        <f>O137*H137</f>
        <v>0</v>
      </c>
      <c r="Q137" s="200">
        <v>0.13100000000000001</v>
      </c>
      <c r="R137" s="200">
        <f>Q137*H137</f>
        <v>0.63639800000000002</v>
      </c>
      <c r="S137" s="200">
        <v>0</v>
      </c>
      <c r="T137" s="201">
        <f>S137*H137</f>
        <v>0</v>
      </c>
      <c r="AR137" s="24" t="s">
        <v>178</v>
      </c>
      <c r="AT137" s="24" t="s">
        <v>233</v>
      </c>
      <c r="AU137" s="24" t="s">
        <v>83</v>
      </c>
      <c r="AY137" s="24" t="s">
        <v>133</v>
      </c>
      <c r="BE137" s="202">
        <f>IF(N137="základní",J137,0)</f>
        <v>0</v>
      </c>
      <c r="BF137" s="202">
        <f>IF(N137="snížená",J137,0)</f>
        <v>0</v>
      </c>
      <c r="BG137" s="202">
        <f>IF(N137="zákl. přenesená",J137,0)</f>
        <v>0</v>
      </c>
      <c r="BH137" s="202">
        <f>IF(N137="sníž. přenesená",J137,0)</f>
        <v>0</v>
      </c>
      <c r="BI137" s="202">
        <f>IF(N137="nulová",J137,0)</f>
        <v>0</v>
      </c>
      <c r="BJ137" s="24" t="s">
        <v>24</v>
      </c>
      <c r="BK137" s="202">
        <f>ROUND(I137*H137,2)</f>
        <v>0</v>
      </c>
      <c r="BL137" s="24" t="s">
        <v>140</v>
      </c>
      <c r="BM137" s="24" t="s">
        <v>551</v>
      </c>
    </row>
    <row r="138" spans="2:65" s="11" customFormat="1" ht="13.5">
      <c r="B138" s="206"/>
      <c r="C138" s="207"/>
      <c r="D138" s="203" t="s">
        <v>144</v>
      </c>
      <c r="E138" s="207"/>
      <c r="F138" s="209" t="s">
        <v>552</v>
      </c>
      <c r="G138" s="207"/>
      <c r="H138" s="210">
        <v>4.8579999999999997</v>
      </c>
      <c r="I138" s="211"/>
      <c r="J138" s="207"/>
      <c r="K138" s="207"/>
      <c r="L138" s="212"/>
      <c r="M138" s="213"/>
      <c r="N138" s="214"/>
      <c r="O138" s="214"/>
      <c r="P138" s="214"/>
      <c r="Q138" s="214"/>
      <c r="R138" s="214"/>
      <c r="S138" s="214"/>
      <c r="T138" s="215"/>
      <c r="AT138" s="216" t="s">
        <v>144</v>
      </c>
      <c r="AU138" s="216" t="s">
        <v>83</v>
      </c>
      <c r="AV138" s="11" t="s">
        <v>83</v>
      </c>
      <c r="AW138" s="11" t="s">
        <v>6</v>
      </c>
      <c r="AX138" s="11" t="s">
        <v>24</v>
      </c>
      <c r="AY138" s="216" t="s">
        <v>133</v>
      </c>
    </row>
    <row r="139" spans="2:65" s="1" customFormat="1" ht="25.5" customHeight="1">
      <c r="B139" s="40"/>
      <c r="C139" s="191" t="s">
        <v>222</v>
      </c>
      <c r="D139" s="191" t="s">
        <v>135</v>
      </c>
      <c r="E139" s="192" t="s">
        <v>553</v>
      </c>
      <c r="F139" s="193" t="s">
        <v>554</v>
      </c>
      <c r="G139" s="194" t="s">
        <v>138</v>
      </c>
      <c r="H139" s="195">
        <v>4.8099999999999996</v>
      </c>
      <c r="I139" s="196"/>
      <c r="J139" s="197">
        <f>ROUND(I139*H139,2)</f>
        <v>0</v>
      </c>
      <c r="K139" s="193" t="s">
        <v>139</v>
      </c>
      <c r="L139" s="60"/>
      <c r="M139" s="198" t="s">
        <v>22</v>
      </c>
      <c r="N139" s="199" t="s">
        <v>45</v>
      </c>
      <c r="O139" s="41"/>
      <c r="P139" s="200">
        <f>O139*H139</f>
        <v>0</v>
      </c>
      <c r="Q139" s="200">
        <v>0.10362</v>
      </c>
      <c r="R139" s="200">
        <f>Q139*H139</f>
        <v>0.49841219999999997</v>
      </c>
      <c r="S139" s="200">
        <v>0</v>
      </c>
      <c r="T139" s="201">
        <f>S139*H139</f>
        <v>0</v>
      </c>
      <c r="AR139" s="24" t="s">
        <v>140</v>
      </c>
      <c r="AT139" s="24" t="s">
        <v>135</v>
      </c>
      <c r="AU139" s="24" t="s">
        <v>83</v>
      </c>
      <c r="AY139" s="24" t="s">
        <v>133</v>
      </c>
      <c r="BE139" s="202">
        <f>IF(N139="základní",J139,0)</f>
        <v>0</v>
      </c>
      <c r="BF139" s="202">
        <f>IF(N139="snížená",J139,0)</f>
        <v>0</v>
      </c>
      <c r="BG139" s="202">
        <f>IF(N139="zákl. přenesená",J139,0)</f>
        <v>0</v>
      </c>
      <c r="BH139" s="202">
        <f>IF(N139="sníž. přenesená",J139,0)</f>
        <v>0</v>
      </c>
      <c r="BI139" s="202">
        <f>IF(N139="nulová",J139,0)</f>
        <v>0</v>
      </c>
      <c r="BJ139" s="24" t="s">
        <v>24</v>
      </c>
      <c r="BK139" s="202">
        <f>ROUND(I139*H139,2)</f>
        <v>0</v>
      </c>
      <c r="BL139" s="24" t="s">
        <v>140</v>
      </c>
      <c r="BM139" s="24" t="s">
        <v>555</v>
      </c>
    </row>
    <row r="140" spans="2:65" s="1" customFormat="1" ht="121.5">
      <c r="B140" s="40"/>
      <c r="C140" s="62"/>
      <c r="D140" s="203" t="s">
        <v>142</v>
      </c>
      <c r="E140" s="62"/>
      <c r="F140" s="204" t="s">
        <v>556</v>
      </c>
      <c r="G140" s="62"/>
      <c r="H140" s="62"/>
      <c r="I140" s="162"/>
      <c r="J140" s="62"/>
      <c r="K140" s="62"/>
      <c r="L140" s="60"/>
      <c r="M140" s="205"/>
      <c r="N140" s="41"/>
      <c r="O140" s="41"/>
      <c r="P140" s="41"/>
      <c r="Q140" s="41"/>
      <c r="R140" s="41"/>
      <c r="S140" s="41"/>
      <c r="T140" s="77"/>
      <c r="AT140" s="24" t="s">
        <v>142</v>
      </c>
      <c r="AU140" s="24" t="s">
        <v>83</v>
      </c>
    </row>
    <row r="141" spans="2:65" s="11" customFormat="1" ht="13.5">
      <c r="B141" s="206"/>
      <c r="C141" s="207"/>
      <c r="D141" s="203" t="s">
        <v>144</v>
      </c>
      <c r="E141" s="208" t="s">
        <v>22</v>
      </c>
      <c r="F141" s="209" t="s">
        <v>548</v>
      </c>
      <c r="G141" s="207"/>
      <c r="H141" s="210">
        <v>4.8099999999999996</v>
      </c>
      <c r="I141" s="211"/>
      <c r="J141" s="207"/>
      <c r="K141" s="207"/>
      <c r="L141" s="212"/>
      <c r="M141" s="213"/>
      <c r="N141" s="214"/>
      <c r="O141" s="214"/>
      <c r="P141" s="214"/>
      <c r="Q141" s="214"/>
      <c r="R141" s="214"/>
      <c r="S141" s="214"/>
      <c r="T141" s="215"/>
      <c r="AT141" s="216" t="s">
        <v>144</v>
      </c>
      <c r="AU141" s="216" t="s">
        <v>83</v>
      </c>
      <c r="AV141" s="11" t="s">
        <v>83</v>
      </c>
      <c r="AW141" s="11" t="s">
        <v>38</v>
      </c>
      <c r="AX141" s="11" t="s">
        <v>74</v>
      </c>
      <c r="AY141" s="216" t="s">
        <v>133</v>
      </c>
    </row>
    <row r="142" spans="2:65" s="13" customFormat="1" ht="13.5">
      <c r="B142" s="227"/>
      <c r="C142" s="228"/>
      <c r="D142" s="203" t="s">
        <v>144</v>
      </c>
      <c r="E142" s="229" t="s">
        <v>22</v>
      </c>
      <c r="F142" s="230" t="s">
        <v>147</v>
      </c>
      <c r="G142" s="228"/>
      <c r="H142" s="231">
        <v>4.8099999999999996</v>
      </c>
      <c r="I142" s="232"/>
      <c r="J142" s="228"/>
      <c r="K142" s="228"/>
      <c r="L142" s="233"/>
      <c r="M142" s="234"/>
      <c r="N142" s="235"/>
      <c r="O142" s="235"/>
      <c r="P142" s="235"/>
      <c r="Q142" s="235"/>
      <c r="R142" s="235"/>
      <c r="S142" s="235"/>
      <c r="T142" s="236"/>
      <c r="AT142" s="237" t="s">
        <v>144</v>
      </c>
      <c r="AU142" s="237" t="s">
        <v>83</v>
      </c>
      <c r="AV142" s="13" t="s">
        <v>140</v>
      </c>
      <c r="AW142" s="13" t="s">
        <v>38</v>
      </c>
      <c r="AX142" s="13" t="s">
        <v>24</v>
      </c>
      <c r="AY142" s="237" t="s">
        <v>133</v>
      </c>
    </row>
    <row r="143" spans="2:65" s="1" customFormat="1" ht="16.5" customHeight="1">
      <c r="B143" s="40"/>
      <c r="C143" s="238" t="s">
        <v>226</v>
      </c>
      <c r="D143" s="238" t="s">
        <v>233</v>
      </c>
      <c r="E143" s="239" t="s">
        <v>557</v>
      </c>
      <c r="F143" s="240" t="s">
        <v>558</v>
      </c>
      <c r="G143" s="241" t="s">
        <v>138</v>
      </c>
      <c r="H143" s="242">
        <v>4.8579999999999997</v>
      </c>
      <c r="I143" s="243"/>
      <c r="J143" s="244">
        <f>ROUND(I143*H143,2)</f>
        <v>0</v>
      </c>
      <c r="K143" s="240" t="s">
        <v>22</v>
      </c>
      <c r="L143" s="245"/>
      <c r="M143" s="246" t="s">
        <v>22</v>
      </c>
      <c r="N143" s="247" t="s">
        <v>45</v>
      </c>
      <c r="O143" s="41"/>
      <c r="P143" s="200">
        <f>O143*H143</f>
        <v>0</v>
      </c>
      <c r="Q143" s="200">
        <v>0.13100000000000001</v>
      </c>
      <c r="R143" s="200">
        <f>Q143*H143</f>
        <v>0.63639800000000002</v>
      </c>
      <c r="S143" s="200">
        <v>0</v>
      </c>
      <c r="T143" s="201">
        <f>S143*H143</f>
        <v>0</v>
      </c>
      <c r="AR143" s="24" t="s">
        <v>178</v>
      </c>
      <c r="AT143" s="24" t="s">
        <v>233</v>
      </c>
      <c r="AU143" s="24" t="s">
        <v>83</v>
      </c>
      <c r="AY143" s="24" t="s">
        <v>133</v>
      </c>
      <c r="BE143" s="202">
        <f>IF(N143="základní",J143,0)</f>
        <v>0</v>
      </c>
      <c r="BF143" s="202">
        <f>IF(N143="snížená",J143,0)</f>
        <v>0</v>
      </c>
      <c r="BG143" s="202">
        <f>IF(N143="zákl. přenesená",J143,0)</f>
        <v>0</v>
      </c>
      <c r="BH143" s="202">
        <f>IF(N143="sníž. přenesená",J143,0)</f>
        <v>0</v>
      </c>
      <c r="BI143" s="202">
        <f>IF(N143="nulová",J143,0)</f>
        <v>0</v>
      </c>
      <c r="BJ143" s="24" t="s">
        <v>24</v>
      </c>
      <c r="BK143" s="202">
        <f>ROUND(I143*H143,2)</f>
        <v>0</v>
      </c>
      <c r="BL143" s="24" t="s">
        <v>140</v>
      </c>
      <c r="BM143" s="24" t="s">
        <v>559</v>
      </c>
    </row>
    <row r="144" spans="2:65" s="11" customFormat="1" ht="13.5">
      <c r="B144" s="206"/>
      <c r="C144" s="207"/>
      <c r="D144" s="203" t="s">
        <v>144</v>
      </c>
      <c r="E144" s="207"/>
      <c r="F144" s="209" t="s">
        <v>552</v>
      </c>
      <c r="G144" s="207"/>
      <c r="H144" s="210">
        <v>4.8579999999999997</v>
      </c>
      <c r="I144" s="211"/>
      <c r="J144" s="207"/>
      <c r="K144" s="207"/>
      <c r="L144" s="212"/>
      <c r="M144" s="213"/>
      <c r="N144" s="214"/>
      <c r="O144" s="214"/>
      <c r="P144" s="214"/>
      <c r="Q144" s="214"/>
      <c r="R144" s="214"/>
      <c r="S144" s="214"/>
      <c r="T144" s="215"/>
      <c r="AT144" s="216" t="s">
        <v>144</v>
      </c>
      <c r="AU144" s="216" t="s">
        <v>83</v>
      </c>
      <c r="AV144" s="11" t="s">
        <v>83</v>
      </c>
      <c r="AW144" s="11" t="s">
        <v>6</v>
      </c>
      <c r="AX144" s="11" t="s">
        <v>24</v>
      </c>
      <c r="AY144" s="216" t="s">
        <v>133</v>
      </c>
    </row>
    <row r="145" spans="2:65" s="10" customFormat="1" ht="29.85" customHeight="1">
      <c r="B145" s="175"/>
      <c r="C145" s="176"/>
      <c r="D145" s="177" t="s">
        <v>73</v>
      </c>
      <c r="E145" s="189" t="s">
        <v>182</v>
      </c>
      <c r="F145" s="189" t="s">
        <v>354</v>
      </c>
      <c r="G145" s="176"/>
      <c r="H145" s="176"/>
      <c r="I145" s="179"/>
      <c r="J145" s="190">
        <f>BK145</f>
        <v>0</v>
      </c>
      <c r="K145" s="176"/>
      <c r="L145" s="181"/>
      <c r="M145" s="182"/>
      <c r="N145" s="183"/>
      <c r="O145" s="183"/>
      <c r="P145" s="184">
        <f>SUM(P146:P172)</f>
        <v>0</v>
      </c>
      <c r="Q145" s="183"/>
      <c r="R145" s="184">
        <f>SUM(R146:R172)</f>
        <v>11.556360140000001</v>
      </c>
      <c r="S145" s="183"/>
      <c r="T145" s="185">
        <f>SUM(T146:T172)</f>
        <v>0</v>
      </c>
      <c r="AR145" s="186" t="s">
        <v>24</v>
      </c>
      <c r="AT145" s="187" t="s">
        <v>73</v>
      </c>
      <c r="AU145" s="187" t="s">
        <v>24</v>
      </c>
      <c r="AY145" s="186" t="s">
        <v>133</v>
      </c>
      <c r="BK145" s="188">
        <f>SUM(BK146:BK172)</f>
        <v>0</v>
      </c>
    </row>
    <row r="146" spans="2:65" s="1" customFormat="1" ht="25.5" customHeight="1">
      <c r="B146" s="40"/>
      <c r="C146" s="191" t="s">
        <v>232</v>
      </c>
      <c r="D146" s="191" t="s">
        <v>135</v>
      </c>
      <c r="E146" s="192" t="s">
        <v>560</v>
      </c>
      <c r="F146" s="193" t="s">
        <v>561</v>
      </c>
      <c r="G146" s="194" t="s">
        <v>346</v>
      </c>
      <c r="H146" s="195">
        <v>2</v>
      </c>
      <c r="I146" s="196"/>
      <c r="J146" s="197">
        <f>ROUND(I146*H146,2)</f>
        <v>0</v>
      </c>
      <c r="K146" s="193" t="s">
        <v>139</v>
      </c>
      <c r="L146" s="60"/>
      <c r="M146" s="198" t="s">
        <v>22</v>
      </c>
      <c r="N146" s="199" t="s">
        <v>45</v>
      </c>
      <c r="O146" s="41"/>
      <c r="P146" s="200">
        <f>O146*H146</f>
        <v>0</v>
      </c>
      <c r="Q146" s="200">
        <v>1.5259999999999999E-2</v>
      </c>
      <c r="R146" s="200">
        <f>Q146*H146</f>
        <v>3.0519999999999999E-2</v>
      </c>
      <c r="S146" s="200">
        <v>0</v>
      </c>
      <c r="T146" s="201">
        <f>S146*H146</f>
        <v>0</v>
      </c>
      <c r="AR146" s="24" t="s">
        <v>140</v>
      </c>
      <c r="AT146" s="24" t="s">
        <v>135</v>
      </c>
      <c r="AU146" s="24" t="s">
        <v>83</v>
      </c>
      <c r="AY146" s="24" t="s">
        <v>133</v>
      </c>
      <c r="BE146" s="202">
        <f>IF(N146="základní",J146,0)</f>
        <v>0</v>
      </c>
      <c r="BF146" s="202">
        <f>IF(N146="snížená",J146,0)</f>
        <v>0</v>
      </c>
      <c r="BG146" s="202">
        <f>IF(N146="zákl. přenesená",J146,0)</f>
        <v>0</v>
      </c>
      <c r="BH146" s="202">
        <f>IF(N146="sníž. přenesená",J146,0)</f>
        <v>0</v>
      </c>
      <c r="BI146" s="202">
        <f>IF(N146="nulová",J146,0)</f>
        <v>0</v>
      </c>
      <c r="BJ146" s="24" t="s">
        <v>24</v>
      </c>
      <c r="BK146" s="202">
        <f>ROUND(I146*H146,2)</f>
        <v>0</v>
      </c>
      <c r="BL146" s="24" t="s">
        <v>140</v>
      </c>
      <c r="BM146" s="24" t="s">
        <v>562</v>
      </c>
    </row>
    <row r="147" spans="2:65" s="1" customFormat="1" ht="25.5" customHeight="1">
      <c r="B147" s="40"/>
      <c r="C147" s="191" t="s">
        <v>239</v>
      </c>
      <c r="D147" s="191" t="s">
        <v>135</v>
      </c>
      <c r="E147" s="192" t="s">
        <v>563</v>
      </c>
      <c r="F147" s="193" t="s">
        <v>564</v>
      </c>
      <c r="G147" s="194" t="s">
        <v>346</v>
      </c>
      <c r="H147" s="195">
        <v>2</v>
      </c>
      <c r="I147" s="196"/>
      <c r="J147" s="197">
        <f>ROUND(I147*H147,2)</f>
        <v>0</v>
      </c>
      <c r="K147" s="193" t="s">
        <v>139</v>
      </c>
      <c r="L147" s="60"/>
      <c r="M147" s="198" t="s">
        <v>22</v>
      </c>
      <c r="N147" s="199" t="s">
        <v>45</v>
      </c>
      <c r="O147" s="41"/>
      <c r="P147" s="200">
        <f>O147*H147</f>
        <v>0</v>
      </c>
      <c r="Q147" s="200">
        <v>6.9999999999999999E-4</v>
      </c>
      <c r="R147" s="200">
        <f>Q147*H147</f>
        <v>1.4E-3</v>
      </c>
      <c r="S147" s="200">
        <v>0</v>
      </c>
      <c r="T147" s="201">
        <f>S147*H147</f>
        <v>0</v>
      </c>
      <c r="AR147" s="24" t="s">
        <v>140</v>
      </c>
      <c r="AT147" s="24" t="s">
        <v>135</v>
      </c>
      <c r="AU147" s="24" t="s">
        <v>83</v>
      </c>
      <c r="AY147" s="24" t="s">
        <v>133</v>
      </c>
      <c r="BE147" s="202">
        <f>IF(N147="základní",J147,0)</f>
        <v>0</v>
      </c>
      <c r="BF147" s="202">
        <f>IF(N147="snížená",J147,0)</f>
        <v>0</v>
      </c>
      <c r="BG147" s="202">
        <f>IF(N147="zákl. přenesená",J147,0)</f>
        <v>0</v>
      </c>
      <c r="BH147" s="202">
        <f>IF(N147="sníž. přenesená",J147,0)</f>
        <v>0</v>
      </c>
      <c r="BI147" s="202">
        <f>IF(N147="nulová",J147,0)</f>
        <v>0</v>
      </c>
      <c r="BJ147" s="24" t="s">
        <v>24</v>
      </c>
      <c r="BK147" s="202">
        <f>ROUND(I147*H147,2)</f>
        <v>0</v>
      </c>
      <c r="BL147" s="24" t="s">
        <v>140</v>
      </c>
      <c r="BM147" s="24" t="s">
        <v>565</v>
      </c>
    </row>
    <row r="148" spans="2:65" s="11" customFormat="1" ht="13.5">
      <c r="B148" s="206"/>
      <c r="C148" s="207"/>
      <c r="D148" s="203" t="s">
        <v>144</v>
      </c>
      <c r="E148" s="208" t="s">
        <v>22</v>
      </c>
      <c r="F148" s="209" t="s">
        <v>83</v>
      </c>
      <c r="G148" s="207"/>
      <c r="H148" s="210">
        <v>2</v>
      </c>
      <c r="I148" s="211"/>
      <c r="J148" s="207"/>
      <c r="K148" s="207"/>
      <c r="L148" s="212"/>
      <c r="M148" s="213"/>
      <c r="N148" s="214"/>
      <c r="O148" s="214"/>
      <c r="P148" s="214"/>
      <c r="Q148" s="214"/>
      <c r="R148" s="214"/>
      <c r="S148" s="214"/>
      <c r="T148" s="215"/>
      <c r="AT148" s="216" t="s">
        <v>144</v>
      </c>
      <c r="AU148" s="216" t="s">
        <v>83</v>
      </c>
      <c r="AV148" s="11" t="s">
        <v>83</v>
      </c>
      <c r="AW148" s="11" t="s">
        <v>38</v>
      </c>
      <c r="AX148" s="11" t="s">
        <v>74</v>
      </c>
      <c r="AY148" s="216" t="s">
        <v>133</v>
      </c>
    </row>
    <row r="149" spans="2:65" s="12" customFormat="1" ht="13.5">
      <c r="B149" s="217"/>
      <c r="C149" s="218"/>
      <c r="D149" s="203" t="s">
        <v>144</v>
      </c>
      <c r="E149" s="219" t="s">
        <v>22</v>
      </c>
      <c r="F149" s="220" t="s">
        <v>158</v>
      </c>
      <c r="G149" s="218"/>
      <c r="H149" s="219" t="s">
        <v>22</v>
      </c>
      <c r="I149" s="221"/>
      <c r="J149" s="218"/>
      <c r="K149" s="218"/>
      <c r="L149" s="222"/>
      <c r="M149" s="223"/>
      <c r="N149" s="224"/>
      <c r="O149" s="224"/>
      <c r="P149" s="224"/>
      <c r="Q149" s="224"/>
      <c r="R149" s="224"/>
      <c r="S149" s="224"/>
      <c r="T149" s="225"/>
      <c r="AT149" s="226" t="s">
        <v>144</v>
      </c>
      <c r="AU149" s="226" t="s">
        <v>83</v>
      </c>
      <c r="AV149" s="12" t="s">
        <v>24</v>
      </c>
      <c r="AW149" s="12" t="s">
        <v>38</v>
      </c>
      <c r="AX149" s="12" t="s">
        <v>74</v>
      </c>
      <c r="AY149" s="226" t="s">
        <v>133</v>
      </c>
    </row>
    <row r="150" spans="2:65" s="13" customFormat="1" ht="13.5">
      <c r="B150" s="227"/>
      <c r="C150" s="228"/>
      <c r="D150" s="203" t="s">
        <v>144</v>
      </c>
      <c r="E150" s="229" t="s">
        <v>22</v>
      </c>
      <c r="F150" s="230" t="s">
        <v>147</v>
      </c>
      <c r="G150" s="228"/>
      <c r="H150" s="231">
        <v>2</v>
      </c>
      <c r="I150" s="232"/>
      <c r="J150" s="228"/>
      <c r="K150" s="228"/>
      <c r="L150" s="233"/>
      <c r="M150" s="234"/>
      <c r="N150" s="235"/>
      <c r="O150" s="235"/>
      <c r="P150" s="235"/>
      <c r="Q150" s="235"/>
      <c r="R150" s="235"/>
      <c r="S150" s="235"/>
      <c r="T150" s="236"/>
      <c r="AT150" s="237" t="s">
        <v>144</v>
      </c>
      <c r="AU150" s="237" t="s">
        <v>83</v>
      </c>
      <c r="AV150" s="13" t="s">
        <v>140</v>
      </c>
      <c r="AW150" s="13" t="s">
        <v>38</v>
      </c>
      <c r="AX150" s="13" t="s">
        <v>24</v>
      </c>
      <c r="AY150" s="237" t="s">
        <v>133</v>
      </c>
    </row>
    <row r="151" spans="2:65" s="1" customFormat="1" ht="16.5" customHeight="1">
      <c r="B151" s="40"/>
      <c r="C151" s="238" t="s">
        <v>9</v>
      </c>
      <c r="D151" s="238" t="s">
        <v>233</v>
      </c>
      <c r="E151" s="239" t="s">
        <v>566</v>
      </c>
      <c r="F151" s="240" t="s">
        <v>567</v>
      </c>
      <c r="G151" s="241" t="s">
        <v>346</v>
      </c>
      <c r="H151" s="242">
        <v>2</v>
      </c>
      <c r="I151" s="243"/>
      <c r="J151" s="244">
        <f>ROUND(I151*H151,2)</f>
        <v>0</v>
      </c>
      <c r="K151" s="240" t="s">
        <v>22</v>
      </c>
      <c r="L151" s="245"/>
      <c r="M151" s="246" t="s">
        <v>22</v>
      </c>
      <c r="N151" s="247" t="s">
        <v>45</v>
      </c>
      <c r="O151" s="41"/>
      <c r="P151" s="200">
        <f>O151*H151</f>
        <v>0</v>
      </c>
      <c r="Q151" s="200">
        <v>4.0000000000000001E-3</v>
      </c>
      <c r="R151" s="200">
        <f>Q151*H151</f>
        <v>8.0000000000000002E-3</v>
      </c>
      <c r="S151" s="200">
        <v>0</v>
      </c>
      <c r="T151" s="201">
        <f>S151*H151</f>
        <v>0</v>
      </c>
      <c r="AR151" s="24" t="s">
        <v>178</v>
      </c>
      <c r="AT151" s="24" t="s">
        <v>233</v>
      </c>
      <c r="AU151" s="24" t="s">
        <v>83</v>
      </c>
      <c r="AY151" s="24" t="s">
        <v>133</v>
      </c>
      <c r="BE151" s="202">
        <f>IF(N151="základní",J151,0)</f>
        <v>0</v>
      </c>
      <c r="BF151" s="202">
        <f>IF(N151="snížená",J151,0)</f>
        <v>0</v>
      </c>
      <c r="BG151" s="202">
        <f>IF(N151="zákl. přenesená",J151,0)</f>
        <v>0</v>
      </c>
      <c r="BH151" s="202">
        <f>IF(N151="sníž. přenesená",J151,0)</f>
        <v>0</v>
      </c>
      <c r="BI151" s="202">
        <f>IF(N151="nulová",J151,0)</f>
        <v>0</v>
      </c>
      <c r="BJ151" s="24" t="s">
        <v>24</v>
      </c>
      <c r="BK151" s="202">
        <f>ROUND(I151*H151,2)</f>
        <v>0</v>
      </c>
      <c r="BL151" s="24" t="s">
        <v>140</v>
      </c>
      <c r="BM151" s="24" t="s">
        <v>568</v>
      </c>
    </row>
    <row r="152" spans="2:65" s="1" customFormat="1" ht="25.5" customHeight="1">
      <c r="B152" s="40"/>
      <c r="C152" s="191" t="s">
        <v>151</v>
      </c>
      <c r="D152" s="191" t="s">
        <v>135</v>
      </c>
      <c r="E152" s="192" t="s">
        <v>569</v>
      </c>
      <c r="F152" s="193" t="s">
        <v>570</v>
      </c>
      <c r="G152" s="194" t="s">
        <v>346</v>
      </c>
      <c r="H152" s="195">
        <v>2</v>
      </c>
      <c r="I152" s="196"/>
      <c r="J152" s="197">
        <f>ROUND(I152*H152,2)</f>
        <v>0</v>
      </c>
      <c r="K152" s="193" t="s">
        <v>139</v>
      </c>
      <c r="L152" s="60"/>
      <c r="M152" s="198" t="s">
        <v>22</v>
      </c>
      <c r="N152" s="199" t="s">
        <v>45</v>
      </c>
      <c r="O152" s="41"/>
      <c r="P152" s="200">
        <f>O152*H152</f>
        <v>0</v>
      </c>
      <c r="Q152" s="200">
        <v>0.11241</v>
      </c>
      <c r="R152" s="200">
        <f>Q152*H152</f>
        <v>0.22481999999999999</v>
      </c>
      <c r="S152" s="200">
        <v>0</v>
      </c>
      <c r="T152" s="201">
        <f>S152*H152</f>
        <v>0</v>
      </c>
      <c r="AR152" s="24" t="s">
        <v>140</v>
      </c>
      <c r="AT152" s="24" t="s">
        <v>135</v>
      </c>
      <c r="AU152" s="24" t="s">
        <v>83</v>
      </c>
      <c r="AY152" s="24" t="s">
        <v>133</v>
      </c>
      <c r="BE152" s="202">
        <f>IF(N152="základní",J152,0)</f>
        <v>0</v>
      </c>
      <c r="BF152" s="202">
        <f>IF(N152="snížená",J152,0)</f>
        <v>0</v>
      </c>
      <c r="BG152" s="202">
        <f>IF(N152="zákl. přenesená",J152,0)</f>
        <v>0</v>
      </c>
      <c r="BH152" s="202">
        <f>IF(N152="sníž. přenesená",J152,0)</f>
        <v>0</v>
      </c>
      <c r="BI152" s="202">
        <f>IF(N152="nulová",J152,0)</f>
        <v>0</v>
      </c>
      <c r="BJ152" s="24" t="s">
        <v>24</v>
      </c>
      <c r="BK152" s="202">
        <f>ROUND(I152*H152,2)</f>
        <v>0</v>
      </c>
      <c r="BL152" s="24" t="s">
        <v>140</v>
      </c>
      <c r="BM152" s="24" t="s">
        <v>571</v>
      </c>
    </row>
    <row r="153" spans="2:65" s="11" customFormat="1" ht="13.5">
      <c r="B153" s="206"/>
      <c r="C153" s="207"/>
      <c r="D153" s="203" t="s">
        <v>144</v>
      </c>
      <c r="E153" s="208" t="s">
        <v>22</v>
      </c>
      <c r="F153" s="209" t="s">
        <v>83</v>
      </c>
      <c r="G153" s="207"/>
      <c r="H153" s="210">
        <v>2</v>
      </c>
      <c r="I153" s="211"/>
      <c r="J153" s="207"/>
      <c r="K153" s="207"/>
      <c r="L153" s="212"/>
      <c r="M153" s="213"/>
      <c r="N153" s="214"/>
      <c r="O153" s="214"/>
      <c r="P153" s="214"/>
      <c r="Q153" s="214"/>
      <c r="R153" s="214"/>
      <c r="S153" s="214"/>
      <c r="T153" s="215"/>
      <c r="AT153" s="216" t="s">
        <v>144</v>
      </c>
      <c r="AU153" s="216" t="s">
        <v>83</v>
      </c>
      <c r="AV153" s="11" t="s">
        <v>83</v>
      </c>
      <c r="AW153" s="11" t="s">
        <v>38</v>
      </c>
      <c r="AX153" s="11" t="s">
        <v>74</v>
      </c>
      <c r="AY153" s="216" t="s">
        <v>133</v>
      </c>
    </row>
    <row r="154" spans="2:65" s="12" customFormat="1" ht="13.5">
      <c r="B154" s="217"/>
      <c r="C154" s="218"/>
      <c r="D154" s="203" t="s">
        <v>144</v>
      </c>
      <c r="E154" s="219" t="s">
        <v>22</v>
      </c>
      <c r="F154" s="220" t="s">
        <v>158</v>
      </c>
      <c r="G154" s="218"/>
      <c r="H154" s="219" t="s">
        <v>22</v>
      </c>
      <c r="I154" s="221"/>
      <c r="J154" s="218"/>
      <c r="K154" s="218"/>
      <c r="L154" s="222"/>
      <c r="M154" s="223"/>
      <c r="N154" s="224"/>
      <c r="O154" s="224"/>
      <c r="P154" s="224"/>
      <c r="Q154" s="224"/>
      <c r="R154" s="224"/>
      <c r="S154" s="224"/>
      <c r="T154" s="225"/>
      <c r="AT154" s="226" t="s">
        <v>144</v>
      </c>
      <c r="AU154" s="226" t="s">
        <v>83</v>
      </c>
      <c r="AV154" s="12" t="s">
        <v>24</v>
      </c>
      <c r="AW154" s="12" t="s">
        <v>38</v>
      </c>
      <c r="AX154" s="12" t="s">
        <v>74</v>
      </c>
      <c r="AY154" s="226" t="s">
        <v>133</v>
      </c>
    </row>
    <row r="155" spans="2:65" s="13" customFormat="1" ht="13.5">
      <c r="B155" s="227"/>
      <c r="C155" s="228"/>
      <c r="D155" s="203" t="s">
        <v>144</v>
      </c>
      <c r="E155" s="229" t="s">
        <v>22</v>
      </c>
      <c r="F155" s="230" t="s">
        <v>147</v>
      </c>
      <c r="G155" s="228"/>
      <c r="H155" s="231">
        <v>2</v>
      </c>
      <c r="I155" s="232"/>
      <c r="J155" s="228"/>
      <c r="K155" s="228"/>
      <c r="L155" s="233"/>
      <c r="M155" s="234"/>
      <c r="N155" s="235"/>
      <c r="O155" s="235"/>
      <c r="P155" s="235"/>
      <c r="Q155" s="235"/>
      <c r="R155" s="235"/>
      <c r="S155" s="235"/>
      <c r="T155" s="236"/>
      <c r="AT155" s="237" t="s">
        <v>144</v>
      </c>
      <c r="AU155" s="237" t="s">
        <v>83</v>
      </c>
      <c r="AV155" s="13" t="s">
        <v>140</v>
      </c>
      <c r="AW155" s="13" t="s">
        <v>38</v>
      </c>
      <c r="AX155" s="13" t="s">
        <v>24</v>
      </c>
      <c r="AY155" s="237" t="s">
        <v>133</v>
      </c>
    </row>
    <row r="156" spans="2:65" s="1" customFormat="1" ht="16.5" customHeight="1">
      <c r="B156" s="40"/>
      <c r="C156" s="238" t="s">
        <v>252</v>
      </c>
      <c r="D156" s="238" t="s">
        <v>233</v>
      </c>
      <c r="E156" s="239" t="s">
        <v>572</v>
      </c>
      <c r="F156" s="240" t="s">
        <v>573</v>
      </c>
      <c r="G156" s="241" t="s">
        <v>346</v>
      </c>
      <c r="H156" s="242">
        <v>2</v>
      </c>
      <c r="I156" s="243"/>
      <c r="J156" s="244">
        <f t="shared" ref="J156:J161" si="0">ROUND(I156*H156,2)</f>
        <v>0</v>
      </c>
      <c r="K156" s="240" t="s">
        <v>139</v>
      </c>
      <c r="L156" s="245"/>
      <c r="M156" s="246" t="s">
        <v>22</v>
      </c>
      <c r="N156" s="247" t="s">
        <v>45</v>
      </c>
      <c r="O156" s="41"/>
      <c r="P156" s="200">
        <f t="shared" ref="P156:P161" si="1">O156*H156</f>
        <v>0</v>
      </c>
      <c r="Q156" s="200">
        <v>6.1000000000000004E-3</v>
      </c>
      <c r="R156" s="200">
        <f t="shared" ref="R156:R161" si="2">Q156*H156</f>
        <v>1.2200000000000001E-2</v>
      </c>
      <c r="S156" s="200">
        <v>0</v>
      </c>
      <c r="T156" s="201">
        <f t="shared" ref="T156:T161" si="3">S156*H156</f>
        <v>0</v>
      </c>
      <c r="AR156" s="24" t="s">
        <v>178</v>
      </c>
      <c r="AT156" s="24" t="s">
        <v>233</v>
      </c>
      <c r="AU156" s="24" t="s">
        <v>83</v>
      </c>
      <c r="AY156" s="24" t="s">
        <v>133</v>
      </c>
      <c r="BE156" s="202">
        <f t="shared" ref="BE156:BE161" si="4">IF(N156="základní",J156,0)</f>
        <v>0</v>
      </c>
      <c r="BF156" s="202">
        <f t="shared" ref="BF156:BF161" si="5">IF(N156="snížená",J156,0)</f>
        <v>0</v>
      </c>
      <c r="BG156" s="202">
        <f t="shared" ref="BG156:BG161" si="6">IF(N156="zákl. přenesená",J156,0)</f>
        <v>0</v>
      </c>
      <c r="BH156" s="202">
        <f t="shared" ref="BH156:BH161" si="7">IF(N156="sníž. přenesená",J156,0)</f>
        <v>0</v>
      </c>
      <c r="BI156" s="202">
        <f t="shared" ref="BI156:BI161" si="8">IF(N156="nulová",J156,0)</f>
        <v>0</v>
      </c>
      <c r="BJ156" s="24" t="s">
        <v>24</v>
      </c>
      <c r="BK156" s="202">
        <f t="shared" ref="BK156:BK161" si="9">ROUND(I156*H156,2)</f>
        <v>0</v>
      </c>
      <c r="BL156" s="24" t="s">
        <v>140</v>
      </c>
      <c r="BM156" s="24" t="s">
        <v>574</v>
      </c>
    </row>
    <row r="157" spans="2:65" s="1" customFormat="1" ht="16.5" customHeight="1">
      <c r="B157" s="40"/>
      <c r="C157" s="238" t="s">
        <v>257</v>
      </c>
      <c r="D157" s="238" t="s">
        <v>233</v>
      </c>
      <c r="E157" s="239" t="s">
        <v>575</v>
      </c>
      <c r="F157" s="240" t="s">
        <v>576</v>
      </c>
      <c r="G157" s="241" t="s">
        <v>346</v>
      </c>
      <c r="H157" s="242">
        <v>2</v>
      </c>
      <c r="I157" s="243"/>
      <c r="J157" s="244">
        <f t="shared" si="0"/>
        <v>0</v>
      </c>
      <c r="K157" s="240" t="s">
        <v>139</v>
      </c>
      <c r="L157" s="245"/>
      <c r="M157" s="246" t="s">
        <v>22</v>
      </c>
      <c r="N157" s="247" t="s">
        <v>45</v>
      </c>
      <c r="O157" s="41"/>
      <c r="P157" s="200">
        <f t="shared" si="1"/>
        <v>0</v>
      </c>
      <c r="Q157" s="200">
        <v>3.0000000000000001E-3</v>
      </c>
      <c r="R157" s="200">
        <f t="shared" si="2"/>
        <v>6.0000000000000001E-3</v>
      </c>
      <c r="S157" s="200">
        <v>0</v>
      </c>
      <c r="T157" s="201">
        <f t="shared" si="3"/>
        <v>0</v>
      </c>
      <c r="AR157" s="24" t="s">
        <v>178</v>
      </c>
      <c r="AT157" s="24" t="s">
        <v>233</v>
      </c>
      <c r="AU157" s="24" t="s">
        <v>83</v>
      </c>
      <c r="AY157" s="24" t="s">
        <v>133</v>
      </c>
      <c r="BE157" s="202">
        <f t="shared" si="4"/>
        <v>0</v>
      </c>
      <c r="BF157" s="202">
        <f t="shared" si="5"/>
        <v>0</v>
      </c>
      <c r="BG157" s="202">
        <f t="shared" si="6"/>
        <v>0</v>
      </c>
      <c r="BH157" s="202">
        <f t="shared" si="7"/>
        <v>0</v>
      </c>
      <c r="BI157" s="202">
        <f t="shared" si="8"/>
        <v>0</v>
      </c>
      <c r="BJ157" s="24" t="s">
        <v>24</v>
      </c>
      <c r="BK157" s="202">
        <f t="shared" si="9"/>
        <v>0</v>
      </c>
      <c r="BL157" s="24" t="s">
        <v>140</v>
      </c>
      <c r="BM157" s="24" t="s">
        <v>577</v>
      </c>
    </row>
    <row r="158" spans="2:65" s="1" customFormat="1" ht="16.5" customHeight="1">
      <c r="B158" s="40"/>
      <c r="C158" s="238" t="s">
        <v>262</v>
      </c>
      <c r="D158" s="238" t="s">
        <v>233</v>
      </c>
      <c r="E158" s="239" t="s">
        <v>578</v>
      </c>
      <c r="F158" s="240" t="s">
        <v>579</v>
      </c>
      <c r="G158" s="241" t="s">
        <v>346</v>
      </c>
      <c r="H158" s="242">
        <v>2</v>
      </c>
      <c r="I158" s="243"/>
      <c r="J158" s="244">
        <f t="shared" si="0"/>
        <v>0</v>
      </c>
      <c r="K158" s="240" t="s">
        <v>139</v>
      </c>
      <c r="L158" s="245"/>
      <c r="M158" s="246" t="s">
        <v>22</v>
      </c>
      <c r="N158" s="247" t="s">
        <v>45</v>
      </c>
      <c r="O158" s="41"/>
      <c r="P158" s="200">
        <f t="shared" si="1"/>
        <v>0</v>
      </c>
      <c r="Q158" s="200">
        <v>1E-4</v>
      </c>
      <c r="R158" s="200">
        <f t="shared" si="2"/>
        <v>2.0000000000000001E-4</v>
      </c>
      <c r="S158" s="200">
        <v>0</v>
      </c>
      <c r="T158" s="201">
        <f t="shared" si="3"/>
        <v>0</v>
      </c>
      <c r="AR158" s="24" t="s">
        <v>178</v>
      </c>
      <c r="AT158" s="24" t="s">
        <v>233</v>
      </c>
      <c r="AU158" s="24" t="s">
        <v>83</v>
      </c>
      <c r="AY158" s="24" t="s">
        <v>133</v>
      </c>
      <c r="BE158" s="202">
        <f t="shared" si="4"/>
        <v>0</v>
      </c>
      <c r="BF158" s="202">
        <f t="shared" si="5"/>
        <v>0</v>
      </c>
      <c r="BG158" s="202">
        <f t="shared" si="6"/>
        <v>0</v>
      </c>
      <c r="BH158" s="202">
        <f t="shared" si="7"/>
        <v>0</v>
      </c>
      <c r="BI158" s="202">
        <f t="shared" si="8"/>
        <v>0</v>
      </c>
      <c r="BJ158" s="24" t="s">
        <v>24</v>
      </c>
      <c r="BK158" s="202">
        <f t="shared" si="9"/>
        <v>0</v>
      </c>
      <c r="BL158" s="24" t="s">
        <v>140</v>
      </c>
      <c r="BM158" s="24" t="s">
        <v>580</v>
      </c>
    </row>
    <row r="159" spans="2:65" s="1" customFormat="1" ht="16.5" customHeight="1">
      <c r="B159" s="40"/>
      <c r="C159" s="238" t="s">
        <v>265</v>
      </c>
      <c r="D159" s="238" t="s">
        <v>233</v>
      </c>
      <c r="E159" s="239" t="s">
        <v>581</v>
      </c>
      <c r="F159" s="240" t="s">
        <v>582</v>
      </c>
      <c r="G159" s="241" t="s">
        <v>346</v>
      </c>
      <c r="H159" s="242">
        <v>2</v>
      </c>
      <c r="I159" s="243"/>
      <c r="J159" s="244">
        <f t="shared" si="0"/>
        <v>0</v>
      </c>
      <c r="K159" s="240" t="s">
        <v>139</v>
      </c>
      <c r="L159" s="245"/>
      <c r="M159" s="246" t="s">
        <v>22</v>
      </c>
      <c r="N159" s="247" t="s">
        <v>45</v>
      </c>
      <c r="O159" s="41"/>
      <c r="P159" s="200">
        <f t="shared" si="1"/>
        <v>0</v>
      </c>
      <c r="Q159" s="200">
        <v>3.5E-4</v>
      </c>
      <c r="R159" s="200">
        <f t="shared" si="2"/>
        <v>6.9999999999999999E-4</v>
      </c>
      <c r="S159" s="200">
        <v>0</v>
      </c>
      <c r="T159" s="201">
        <f t="shared" si="3"/>
        <v>0</v>
      </c>
      <c r="AR159" s="24" t="s">
        <v>178</v>
      </c>
      <c r="AT159" s="24" t="s">
        <v>233</v>
      </c>
      <c r="AU159" s="24" t="s">
        <v>83</v>
      </c>
      <c r="AY159" s="24" t="s">
        <v>133</v>
      </c>
      <c r="BE159" s="202">
        <f t="shared" si="4"/>
        <v>0</v>
      </c>
      <c r="BF159" s="202">
        <f t="shared" si="5"/>
        <v>0</v>
      </c>
      <c r="BG159" s="202">
        <f t="shared" si="6"/>
        <v>0</v>
      </c>
      <c r="BH159" s="202">
        <f t="shared" si="7"/>
        <v>0</v>
      </c>
      <c r="BI159" s="202">
        <f t="shared" si="8"/>
        <v>0</v>
      </c>
      <c r="BJ159" s="24" t="s">
        <v>24</v>
      </c>
      <c r="BK159" s="202">
        <f t="shared" si="9"/>
        <v>0</v>
      </c>
      <c r="BL159" s="24" t="s">
        <v>140</v>
      </c>
      <c r="BM159" s="24" t="s">
        <v>583</v>
      </c>
    </row>
    <row r="160" spans="2:65" s="1" customFormat="1" ht="25.5" customHeight="1">
      <c r="B160" s="40"/>
      <c r="C160" s="191" t="s">
        <v>271</v>
      </c>
      <c r="D160" s="191" t="s">
        <v>135</v>
      </c>
      <c r="E160" s="192" t="s">
        <v>584</v>
      </c>
      <c r="F160" s="193" t="s">
        <v>585</v>
      </c>
      <c r="G160" s="194" t="s">
        <v>175</v>
      </c>
      <c r="H160" s="195">
        <v>15.93</v>
      </c>
      <c r="I160" s="196"/>
      <c r="J160" s="197">
        <f t="shared" si="0"/>
        <v>0</v>
      </c>
      <c r="K160" s="193" t="s">
        <v>139</v>
      </c>
      <c r="L160" s="60"/>
      <c r="M160" s="198" t="s">
        <v>22</v>
      </c>
      <c r="N160" s="199" t="s">
        <v>45</v>
      </c>
      <c r="O160" s="41"/>
      <c r="P160" s="200">
        <f t="shared" si="1"/>
        <v>0</v>
      </c>
      <c r="Q160" s="200">
        <v>0.1295</v>
      </c>
      <c r="R160" s="200">
        <f t="shared" si="2"/>
        <v>2.062935</v>
      </c>
      <c r="S160" s="200">
        <v>0</v>
      </c>
      <c r="T160" s="201">
        <f t="shared" si="3"/>
        <v>0</v>
      </c>
      <c r="AR160" s="24" t="s">
        <v>140</v>
      </c>
      <c r="AT160" s="24" t="s">
        <v>135</v>
      </c>
      <c r="AU160" s="24" t="s">
        <v>83</v>
      </c>
      <c r="AY160" s="24" t="s">
        <v>133</v>
      </c>
      <c r="BE160" s="202">
        <f t="shared" si="4"/>
        <v>0</v>
      </c>
      <c r="BF160" s="202">
        <f t="shared" si="5"/>
        <v>0</v>
      </c>
      <c r="BG160" s="202">
        <f t="shared" si="6"/>
        <v>0</v>
      </c>
      <c r="BH160" s="202">
        <f t="shared" si="7"/>
        <v>0</v>
      </c>
      <c r="BI160" s="202">
        <f t="shared" si="8"/>
        <v>0</v>
      </c>
      <c r="BJ160" s="24" t="s">
        <v>24</v>
      </c>
      <c r="BK160" s="202">
        <f t="shared" si="9"/>
        <v>0</v>
      </c>
      <c r="BL160" s="24" t="s">
        <v>140</v>
      </c>
      <c r="BM160" s="24" t="s">
        <v>586</v>
      </c>
    </row>
    <row r="161" spans="2:65" s="1" customFormat="1" ht="16.5" customHeight="1">
      <c r="B161" s="40"/>
      <c r="C161" s="238" t="s">
        <v>277</v>
      </c>
      <c r="D161" s="238" t="s">
        <v>233</v>
      </c>
      <c r="E161" s="239" t="s">
        <v>587</v>
      </c>
      <c r="F161" s="240" t="s">
        <v>588</v>
      </c>
      <c r="G161" s="241" t="s">
        <v>346</v>
      </c>
      <c r="H161" s="242">
        <v>32.179000000000002</v>
      </c>
      <c r="I161" s="243"/>
      <c r="J161" s="244">
        <f t="shared" si="0"/>
        <v>0</v>
      </c>
      <c r="K161" s="240" t="s">
        <v>139</v>
      </c>
      <c r="L161" s="245"/>
      <c r="M161" s="246" t="s">
        <v>22</v>
      </c>
      <c r="N161" s="247" t="s">
        <v>45</v>
      </c>
      <c r="O161" s="41"/>
      <c r="P161" s="200">
        <f t="shared" si="1"/>
        <v>0</v>
      </c>
      <c r="Q161" s="200">
        <v>2.4E-2</v>
      </c>
      <c r="R161" s="200">
        <f t="shared" si="2"/>
        <v>0.77229600000000009</v>
      </c>
      <c r="S161" s="200">
        <v>0</v>
      </c>
      <c r="T161" s="201">
        <f t="shared" si="3"/>
        <v>0</v>
      </c>
      <c r="AR161" s="24" t="s">
        <v>178</v>
      </c>
      <c r="AT161" s="24" t="s">
        <v>233</v>
      </c>
      <c r="AU161" s="24" t="s">
        <v>83</v>
      </c>
      <c r="AY161" s="24" t="s">
        <v>133</v>
      </c>
      <c r="BE161" s="202">
        <f t="shared" si="4"/>
        <v>0</v>
      </c>
      <c r="BF161" s="202">
        <f t="shared" si="5"/>
        <v>0</v>
      </c>
      <c r="BG161" s="202">
        <f t="shared" si="6"/>
        <v>0</v>
      </c>
      <c r="BH161" s="202">
        <f t="shared" si="7"/>
        <v>0</v>
      </c>
      <c r="BI161" s="202">
        <f t="shared" si="8"/>
        <v>0</v>
      </c>
      <c r="BJ161" s="24" t="s">
        <v>24</v>
      </c>
      <c r="BK161" s="202">
        <f t="shared" si="9"/>
        <v>0</v>
      </c>
      <c r="BL161" s="24" t="s">
        <v>140</v>
      </c>
      <c r="BM161" s="24" t="s">
        <v>589</v>
      </c>
    </row>
    <row r="162" spans="2:65" s="11" customFormat="1" ht="13.5">
      <c r="B162" s="206"/>
      <c r="C162" s="207"/>
      <c r="D162" s="203" t="s">
        <v>144</v>
      </c>
      <c r="E162" s="208" t="s">
        <v>22</v>
      </c>
      <c r="F162" s="209" t="s">
        <v>590</v>
      </c>
      <c r="G162" s="207"/>
      <c r="H162" s="210">
        <v>32.179000000000002</v>
      </c>
      <c r="I162" s="211"/>
      <c r="J162" s="207"/>
      <c r="K162" s="207"/>
      <c r="L162" s="212"/>
      <c r="M162" s="213"/>
      <c r="N162" s="214"/>
      <c r="O162" s="214"/>
      <c r="P162" s="214"/>
      <c r="Q162" s="214"/>
      <c r="R162" s="214"/>
      <c r="S162" s="214"/>
      <c r="T162" s="215"/>
      <c r="AT162" s="216" t="s">
        <v>144</v>
      </c>
      <c r="AU162" s="216" t="s">
        <v>83</v>
      </c>
      <c r="AV162" s="11" t="s">
        <v>83</v>
      </c>
      <c r="AW162" s="11" t="s">
        <v>38</v>
      </c>
      <c r="AX162" s="11" t="s">
        <v>74</v>
      </c>
      <c r="AY162" s="216" t="s">
        <v>133</v>
      </c>
    </row>
    <row r="163" spans="2:65" s="13" customFormat="1" ht="13.5">
      <c r="B163" s="227"/>
      <c r="C163" s="228"/>
      <c r="D163" s="203" t="s">
        <v>144</v>
      </c>
      <c r="E163" s="229" t="s">
        <v>22</v>
      </c>
      <c r="F163" s="230" t="s">
        <v>147</v>
      </c>
      <c r="G163" s="228"/>
      <c r="H163" s="231">
        <v>32.179000000000002</v>
      </c>
      <c r="I163" s="232"/>
      <c r="J163" s="228"/>
      <c r="K163" s="228"/>
      <c r="L163" s="233"/>
      <c r="M163" s="234"/>
      <c r="N163" s="235"/>
      <c r="O163" s="235"/>
      <c r="P163" s="235"/>
      <c r="Q163" s="235"/>
      <c r="R163" s="235"/>
      <c r="S163" s="235"/>
      <c r="T163" s="236"/>
      <c r="AT163" s="237" t="s">
        <v>144</v>
      </c>
      <c r="AU163" s="237" t="s">
        <v>83</v>
      </c>
      <c r="AV163" s="13" t="s">
        <v>140</v>
      </c>
      <c r="AW163" s="13" t="s">
        <v>38</v>
      </c>
      <c r="AX163" s="13" t="s">
        <v>24</v>
      </c>
      <c r="AY163" s="237" t="s">
        <v>133</v>
      </c>
    </row>
    <row r="164" spans="2:65" s="1" customFormat="1" ht="25.5" customHeight="1">
      <c r="B164" s="40"/>
      <c r="C164" s="191" t="s">
        <v>282</v>
      </c>
      <c r="D164" s="191" t="s">
        <v>135</v>
      </c>
      <c r="E164" s="192" t="s">
        <v>591</v>
      </c>
      <c r="F164" s="193" t="s">
        <v>592</v>
      </c>
      <c r="G164" s="194" t="s">
        <v>175</v>
      </c>
      <c r="H164" s="195">
        <v>21.36</v>
      </c>
      <c r="I164" s="196"/>
      <c r="J164" s="197">
        <f>ROUND(I164*H164,2)</f>
        <v>0</v>
      </c>
      <c r="K164" s="193" t="s">
        <v>139</v>
      </c>
      <c r="L164" s="60"/>
      <c r="M164" s="198" t="s">
        <v>22</v>
      </c>
      <c r="N164" s="199" t="s">
        <v>45</v>
      </c>
      <c r="O164" s="41"/>
      <c r="P164" s="200">
        <f>O164*H164</f>
        <v>0</v>
      </c>
      <c r="Q164" s="200">
        <v>0.16849</v>
      </c>
      <c r="R164" s="200">
        <f>Q164*H164</f>
        <v>3.5989464</v>
      </c>
      <c r="S164" s="200">
        <v>0</v>
      </c>
      <c r="T164" s="201">
        <f>S164*H164</f>
        <v>0</v>
      </c>
      <c r="AR164" s="24" t="s">
        <v>140</v>
      </c>
      <c r="AT164" s="24" t="s">
        <v>135</v>
      </c>
      <c r="AU164" s="24" t="s">
        <v>83</v>
      </c>
      <c r="AY164" s="24" t="s">
        <v>133</v>
      </c>
      <c r="BE164" s="202">
        <f>IF(N164="základní",J164,0)</f>
        <v>0</v>
      </c>
      <c r="BF164" s="202">
        <f>IF(N164="snížená",J164,0)</f>
        <v>0</v>
      </c>
      <c r="BG164" s="202">
        <f>IF(N164="zákl. přenesená",J164,0)</f>
        <v>0</v>
      </c>
      <c r="BH164" s="202">
        <f>IF(N164="sníž. přenesená",J164,0)</f>
        <v>0</v>
      </c>
      <c r="BI164" s="202">
        <f>IF(N164="nulová",J164,0)</f>
        <v>0</v>
      </c>
      <c r="BJ164" s="24" t="s">
        <v>24</v>
      </c>
      <c r="BK164" s="202">
        <f>ROUND(I164*H164,2)</f>
        <v>0</v>
      </c>
      <c r="BL164" s="24" t="s">
        <v>140</v>
      </c>
      <c r="BM164" s="24" t="s">
        <v>593</v>
      </c>
    </row>
    <row r="165" spans="2:65" s="11" customFormat="1" ht="13.5">
      <c r="B165" s="206"/>
      <c r="C165" s="207"/>
      <c r="D165" s="203" t="s">
        <v>144</v>
      </c>
      <c r="E165" s="208" t="s">
        <v>22</v>
      </c>
      <c r="F165" s="209" t="s">
        <v>594</v>
      </c>
      <c r="G165" s="207"/>
      <c r="H165" s="210">
        <v>21.36</v>
      </c>
      <c r="I165" s="211"/>
      <c r="J165" s="207"/>
      <c r="K165" s="207"/>
      <c r="L165" s="212"/>
      <c r="M165" s="213"/>
      <c r="N165" s="214"/>
      <c r="O165" s="214"/>
      <c r="P165" s="214"/>
      <c r="Q165" s="214"/>
      <c r="R165" s="214"/>
      <c r="S165" s="214"/>
      <c r="T165" s="215"/>
      <c r="AT165" s="216" t="s">
        <v>144</v>
      </c>
      <c r="AU165" s="216" t="s">
        <v>83</v>
      </c>
      <c r="AV165" s="11" t="s">
        <v>83</v>
      </c>
      <c r="AW165" s="11" t="s">
        <v>38</v>
      </c>
      <c r="AX165" s="11" t="s">
        <v>74</v>
      </c>
      <c r="AY165" s="216" t="s">
        <v>133</v>
      </c>
    </row>
    <row r="166" spans="2:65" s="12" customFormat="1" ht="13.5">
      <c r="B166" s="217"/>
      <c r="C166" s="218"/>
      <c r="D166" s="203" t="s">
        <v>144</v>
      </c>
      <c r="E166" s="219" t="s">
        <v>22</v>
      </c>
      <c r="F166" s="220" t="s">
        <v>158</v>
      </c>
      <c r="G166" s="218"/>
      <c r="H166" s="219" t="s">
        <v>22</v>
      </c>
      <c r="I166" s="221"/>
      <c r="J166" s="218"/>
      <c r="K166" s="218"/>
      <c r="L166" s="222"/>
      <c r="M166" s="223"/>
      <c r="N166" s="224"/>
      <c r="O166" s="224"/>
      <c r="P166" s="224"/>
      <c r="Q166" s="224"/>
      <c r="R166" s="224"/>
      <c r="S166" s="224"/>
      <c r="T166" s="225"/>
      <c r="AT166" s="226" t="s">
        <v>144</v>
      </c>
      <c r="AU166" s="226" t="s">
        <v>83</v>
      </c>
      <c r="AV166" s="12" t="s">
        <v>24</v>
      </c>
      <c r="AW166" s="12" t="s">
        <v>38</v>
      </c>
      <c r="AX166" s="12" t="s">
        <v>74</v>
      </c>
      <c r="AY166" s="226" t="s">
        <v>133</v>
      </c>
    </row>
    <row r="167" spans="2:65" s="13" customFormat="1" ht="13.5">
      <c r="B167" s="227"/>
      <c r="C167" s="228"/>
      <c r="D167" s="203" t="s">
        <v>144</v>
      </c>
      <c r="E167" s="229" t="s">
        <v>22</v>
      </c>
      <c r="F167" s="230" t="s">
        <v>147</v>
      </c>
      <c r="G167" s="228"/>
      <c r="H167" s="231">
        <v>21.36</v>
      </c>
      <c r="I167" s="232"/>
      <c r="J167" s="228"/>
      <c r="K167" s="228"/>
      <c r="L167" s="233"/>
      <c r="M167" s="234"/>
      <c r="N167" s="235"/>
      <c r="O167" s="235"/>
      <c r="P167" s="235"/>
      <c r="Q167" s="235"/>
      <c r="R167" s="235"/>
      <c r="S167" s="235"/>
      <c r="T167" s="236"/>
      <c r="AT167" s="237" t="s">
        <v>144</v>
      </c>
      <c r="AU167" s="237" t="s">
        <v>83</v>
      </c>
      <c r="AV167" s="13" t="s">
        <v>140</v>
      </c>
      <c r="AW167" s="13" t="s">
        <v>38</v>
      </c>
      <c r="AX167" s="13" t="s">
        <v>24</v>
      </c>
      <c r="AY167" s="237" t="s">
        <v>133</v>
      </c>
    </row>
    <row r="168" spans="2:65" s="1" customFormat="1" ht="16.5" customHeight="1">
      <c r="B168" s="40"/>
      <c r="C168" s="238" t="s">
        <v>288</v>
      </c>
      <c r="D168" s="238" t="s">
        <v>233</v>
      </c>
      <c r="E168" s="239" t="s">
        <v>595</v>
      </c>
      <c r="F168" s="240" t="s">
        <v>596</v>
      </c>
      <c r="G168" s="241" t="s">
        <v>175</v>
      </c>
      <c r="H168" s="242">
        <v>16</v>
      </c>
      <c r="I168" s="243"/>
      <c r="J168" s="244">
        <f>ROUND(I168*H168,2)</f>
        <v>0</v>
      </c>
      <c r="K168" s="240" t="s">
        <v>139</v>
      </c>
      <c r="L168" s="245"/>
      <c r="M168" s="246" t="s">
        <v>22</v>
      </c>
      <c r="N168" s="247" t="s">
        <v>45</v>
      </c>
      <c r="O168" s="41"/>
      <c r="P168" s="200">
        <f>O168*H168</f>
        <v>0</v>
      </c>
      <c r="Q168" s="200">
        <v>0.125</v>
      </c>
      <c r="R168" s="200">
        <f>Q168*H168</f>
        <v>2</v>
      </c>
      <c r="S168" s="200">
        <v>0</v>
      </c>
      <c r="T168" s="201">
        <f>S168*H168</f>
        <v>0</v>
      </c>
      <c r="AR168" s="24" t="s">
        <v>178</v>
      </c>
      <c r="AT168" s="24" t="s">
        <v>233</v>
      </c>
      <c r="AU168" s="24" t="s">
        <v>83</v>
      </c>
      <c r="AY168" s="24" t="s">
        <v>133</v>
      </c>
      <c r="BE168" s="202">
        <f>IF(N168="základní",J168,0)</f>
        <v>0</v>
      </c>
      <c r="BF168" s="202">
        <f>IF(N168="snížená",J168,0)</f>
        <v>0</v>
      </c>
      <c r="BG168" s="202">
        <f>IF(N168="zákl. přenesená",J168,0)</f>
        <v>0</v>
      </c>
      <c r="BH168" s="202">
        <f>IF(N168="sníž. přenesená",J168,0)</f>
        <v>0</v>
      </c>
      <c r="BI168" s="202">
        <f>IF(N168="nulová",J168,0)</f>
        <v>0</v>
      </c>
      <c r="BJ168" s="24" t="s">
        <v>24</v>
      </c>
      <c r="BK168" s="202">
        <f>ROUND(I168*H168,2)</f>
        <v>0</v>
      </c>
      <c r="BL168" s="24" t="s">
        <v>140</v>
      </c>
      <c r="BM168" s="24" t="s">
        <v>597</v>
      </c>
    </row>
    <row r="169" spans="2:65" s="1" customFormat="1" ht="25.5" customHeight="1">
      <c r="B169" s="40"/>
      <c r="C169" s="238" t="s">
        <v>296</v>
      </c>
      <c r="D169" s="238" t="s">
        <v>233</v>
      </c>
      <c r="E169" s="239" t="s">
        <v>598</v>
      </c>
      <c r="F169" s="240" t="s">
        <v>599</v>
      </c>
      <c r="G169" s="241" t="s">
        <v>175</v>
      </c>
      <c r="H169" s="242">
        <v>5.36</v>
      </c>
      <c r="I169" s="243"/>
      <c r="J169" s="244">
        <f>ROUND(I169*H169,2)</f>
        <v>0</v>
      </c>
      <c r="K169" s="240" t="s">
        <v>139</v>
      </c>
      <c r="L169" s="245"/>
      <c r="M169" s="246" t="s">
        <v>22</v>
      </c>
      <c r="N169" s="247" t="s">
        <v>45</v>
      </c>
      <c r="O169" s="41"/>
      <c r="P169" s="200">
        <f>O169*H169</f>
        <v>0</v>
      </c>
      <c r="Q169" s="200">
        <v>0.125</v>
      </c>
      <c r="R169" s="200">
        <f>Q169*H169</f>
        <v>0.67</v>
      </c>
      <c r="S169" s="200">
        <v>0</v>
      </c>
      <c r="T169" s="201">
        <f>S169*H169</f>
        <v>0</v>
      </c>
      <c r="AR169" s="24" t="s">
        <v>178</v>
      </c>
      <c r="AT169" s="24" t="s">
        <v>233</v>
      </c>
      <c r="AU169" s="24" t="s">
        <v>83</v>
      </c>
      <c r="AY169" s="24" t="s">
        <v>133</v>
      </c>
      <c r="BE169" s="202">
        <f>IF(N169="základní",J169,0)</f>
        <v>0</v>
      </c>
      <c r="BF169" s="202">
        <f>IF(N169="snížená",J169,0)</f>
        <v>0</v>
      </c>
      <c r="BG169" s="202">
        <f>IF(N169="zákl. přenesená",J169,0)</f>
        <v>0</v>
      </c>
      <c r="BH169" s="202">
        <f>IF(N169="sníž. přenesená",J169,0)</f>
        <v>0</v>
      </c>
      <c r="BI169" s="202">
        <f>IF(N169="nulová",J169,0)</f>
        <v>0</v>
      </c>
      <c r="BJ169" s="24" t="s">
        <v>24</v>
      </c>
      <c r="BK169" s="202">
        <f>ROUND(I169*H169,2)</f>
        <v>0</v>
      </c>
      <c r="BL169" s="24" t="s">
        <v>140</v>
      </c>
      <c r="BM169" s="24" t="s">
        <v>600</v>
      </c>
    </row>
    <row r="170" spans="2:65" s="1" customFormat="1" ht="25.5" customHeight="1">
      <c r="B170" s="40"/>
      <c r="C170" s="191" t="s">
        <v>302</v>
      </c>
      <c r="D170" s="191" t="s">
        <v>135</v>
      </c>
      <c r="E170" s="192" t="s">
        <v>379</v>
      </c>
      <c r="F170" s="193" t="s">
        <v>380</v>
      </c>
      <c r="G170" s="194" t="s">
        <v>189</v>
      </c>
      <c r="H170" s="195">
        <v>0.96099999999999997</v>
      </c>
      <c r="I170" s="196"/>
      <c r="J170" s="197">
        <f>ROUND(I170*H170,2)</f>
        <v>0</v>
      </c>
      <c r="K170" s="193" t="s">
        <v>139</v>
      </c>
      <c r="L170" s="60"/>
      <c r="M170" s="198" t="s">
        <v>22</v>
      </c>
      <c r="N170" s="199" t="s">
        <v>45</v>
      </c>
      <c r="O170" s="41"/>
      <c r="P170" s="200">
        <f>O170*H170</f>
        <v>0</v>
      </c>
      <c r="Q170" s="200">
        <v>2.2563399999999998</v>
      </c>
      <c r="R170" s="200">
        <f>Q170*H170</f>
        <v>2.1683427399999999</v>
      </c>
      <c r="S170" s="200">
        <v>0</v>
      </c>
      <c r="T170" s="201">
        <f>S170*H170</f>
        <v>0</v>
      </c>
      <c r="AR170" s="24" t="s">
        <v>140</v>
      </c>
      <c r="AT170" s="24" t="s">
        <v>135</v>
      </c>
      <c r="AU170" s="24" t="s">
        <v>83</v>
      </c>
      <c r="AY170" s="24" t="s">
        <v>133</v>
      </c>
      <c r="BE170" s="202">
        <f>IF(N170="základní",J170,0)</f>
        <v>0</v>
      </c>
      <c r="BF170" s="202">
        <f>IF(N170="snížená",J170,0)</f>
        <v>0</v>
      </c>
      <c r="BG170" s="202">
        <f>IF(N170="zákl. přenesená",J170,0)</f>
        <v>0</v>
      </c>
      <c r="BH170" s="202">
        <f>IF(N170="sníž. přenesená",J170,0)</f>
        <v>0</v>
      </c>
      <c r="BI170" s="202">
        <f>IF(N170="nulová",J170,0)</f>
        <v>0</v>
      </c>
      <c r="BJ170" s="24" t="s">
        <v>24</v>
      </c>
      <c r="BK170" s="202">
        <f>ROUND(I170*H170,2)</f>
        <v>0</v>
      </c>
      <c r="BL170" s="24" t="s">
        <v>140</v>
      </c>
      <c r="BM170" s="24" t="s">
        <v>601</v>
      </c>
    </row>
    <row r="171" spans="2:65" s="11" customFormat="1" ht="13.5">
      <c r="B171" s="206"/>
      <c r="C171" s="207"/>
      <c r="D171" s="203" t="s">
        <v>144</v>
      </c>
      <c r="E171" s="208" t="s">
        <v>22</v>
      </c>
      <c r="F171" s="209" t="s">
        <v>602</v>
      </c>
      <c r="G171" s="207"/>
      <c r="H171" s="210">
        <v>0.96099999999999997</v>
      </c>
      <c r="I171" s="211"/>
      <c r="J171" s="207"/>
      <c r="K171" s="207"/>
      <c r="L171" s="212"/>
      <c r="M171" s="213"/>
      <c r="N171" s="214"/>
      <c r="O171" s="214"/>
      <c r="P171" s="214"/>
      <c r="Q171" s="214"/>
      <c r="R171" s="214"/>
      <c r="S171" s="214"/>
      <c r="T171" s="215"/>
      <c r="AT171" s="216" t="s">
        <v>144</v>
      </c>
      <c r="AU171" s="216" t="s">
        <v>83</v>
      </c>
      <c r="AV171" s="11" t="s">
        <v>83</v>
      </c>
      <c r="AW171" s="11" t="s">
        <v>38</v>
      </c>
      <c r="AX171" s="11" t="s">
        <v>74</v>
      </c>
      <c r="AY171" s="216" t="s">
        <v>133</v>
      </c>
    </row>
    <row r="172" spans="2:65" s="13" customFormat="1" ht="13.5">
      <c r="B172" s="227"/>
      <c r="C172" s="228"/>
      <c r="D172" s="203" t="s">
        <v>144</v>
      </c>
      <c r="E172" s="229" t="s">
        <v>22</v>
      </c>
      <c r="F172" s="230" t="s">
        <v>147</v>
      </c>
      <c r="G172" s="228"/>
      <c r="H172" s="231">
        <v>0.96099999999999997</v>
      </c>
      <c r="I172" s="232"/>
      <c r="J172" s="228"/>
      <c r="K172" s="228"/>
      <c r="L172" s="233"/>
      <c r="M172" s="234"/>
      <c r="N172" s="235"/>
      <c r="O172" s="235"/>
      <c r="P172" s="235"/>
      <c r="Q172" s="235"/>
      <c r="R172" s="235"/>
      <c r="S172" s="235"/>
      <c r="T172" s="236"/>
      <c r="AT172" s="237" t="s">
        <v>144</v>
      </c>
      <c r="AU172" s="237" t="s">
        <v>83</v>
      </c>
      <c r="AV172" s="13" t="s">
        <v>140</v>
      </c>
      <c r="AW172" s="13" t="s">
        <v>38</v>
      </c>
      <c r="AX172" s="13" t="s">
        <v>24</v>
      </c>
      <c r="AY172" s="237" t="s">
        <v>133</v>
      </c>
    </row>
    <row r="173" spans="2:65" s="10" customFormat="1" ht="29.85" customHeight="1">
      <c r="B173" s="175"/>
      <c r="C173" s="176"/>
      <c r="D173" s="177" t="s">
        <v>73</v>
      </c>
      <c r="E173" s="189" t="s">
        <v>492</v>
      </c>
      <c r="F173" s="189" t="s">
        <v>493</v>
      </c>
      <c r="G173" s="176"/>
      <c r="H173" s="176"/>
      <c r="I173" s="179"/>
      <c r="J173" s="190">
        <f>BK173</f>
        <v>0</v>
      </c>
      <c r="K173" s="176"/>
      <c r="L173" s="181"/>
      <c r="M173" s="182"/>
      <c r="N173" s="183"/>
      <c r="O173" s="183"/>
      <c r="P173" s="184">
        <f>P174</f>
        <v>0</v>
      </c>
      <c r="Q173" s="183"/>
      <c r="R173" s="184">
        <f>R174</f>
        <v>0</v>
      </c>
      <c r="S173" s="183"/>
      <c r="T173" s="185">
        <f>T174</f>
        <v>0</v>
      </c>
      <c r="AR173" s="186" t="s">
        <v>24</v>
      </c>
      <c r="AT173" s="187" t="s">
        <v>73</v>
      </c>
      <c r="AU173" s="187" t="s">
        <v>24</v>
      </c>
      <c r="AY173" s="186" t="s">
        <v>133</v>
      </c>
      <c r="BK173" s="188">
        <f>BK174</f>
        <v>0</v>
      </c>
    </row>
    <row r="174" spans="2:65" s="1" customFormat="1" ht="16.5" customHeight="1">
      <c r="B174" s="40"/>
      <c r="C174" s="191" t="s">
        <v>307</v>
      </c>
      <c r="D174" s="191" t="s">
        <v>135</v>
      </c>
      <c r="E174" s="192" t="s">
        <v>603</v>
      </c>
      <c r="F174" s="193" t="s">
        <v>604</v>
      </c>
      <c r="G174" s="194" t="s">
        <v>236</v>
      </c>
      <c r="H174" s="195">
        <v>26.122</v>
      </c>
      <c r="I174" s="196"/>
      <c r="J174" s="197">
        <f>ROUND(I174*H174,2)</f>
        <v>0</v>
      </c>
      <c r="K174" s="193" t="s">
        <v>139</v>
      </c>
      <c r="L174" s="60"/>
      <c r="M174" s="198" t="s">
        <v>22</v>
      </c>
      <c r="N174" s="248" t="s">
        <v>45</v>
      </c>
      <c r="O174" s="249"/>
      <c r="P174" s="250">
        <f>O174*H174</f>
        <v>0</v>
      </c>
      <c r="Q174" s="250">
        <v>0</v>
      </c>
      <c r="R174" s="250">
        <f>Q174*H174</f>
        <v>0</v>
      </c>
      <c r="S174" s="250">
        <v>0</v>
      </c>
      <c r="T174" s="251">
        <f>S174*H174</f>
        <v>0</v>
      </c>
      <c r="AR174" s="24" t="s">
        <v>140</v>
      </c>
      <c r="AT174" s="24" t="s">
        <v>135</v>
      </c>
      <c r="AU174" s="24" t="s">
        <v>83</v>
      </c>
      <c r="AY174" s="24" t="s">
        <v>133</v>
      </c>
      <c r="BE174" s="202">
        <f>IF(N174="základní",J174,0)</f>
        <v>0</v>
      </c>
      <c r="BF174" s="202">
        <f>IF(N174="snížená",J174,0)</f>
        <v>0</v>
      </c>
      <c r="BG174" s="202">
        <f>IF(N174="zákl. přenesená",J174,0)</f>
        <v>0</v>
      </c>
      <c r="BH174" s="202">
        <f>IF(N174="sníž. přenesená",J174,0)</f>
        <v>0</v>
      </c>
      <c r="BI174" s="202">
        <f>IF(N174="nulová",J174,0)</f>
        <v>0</v>
      </c>
      <c r="BJ174" s="24" t="s">
        <v>24</v>
      </c>
      <c r="BK174" s="202">
        <f>ROUND(I174*H174,2)</f>
        <v>0</v>
      </c>
      <c r="BL174" s="24" t="s">
        <v>140</v>
      </c>
      <c r="BM174" s="24" t="s">
        <v>605</v>
      </c>
    </row>
    <row r="175" spans="2:65" s="1" customFormat="1" ht="6.95" customHeight="1">
      <c r="B175" s="55"/>
      <c r="C175" s="56"/>
      <c r="D175" s="56"/>
      <c r="E175" s="56"/>
      <c r="F175" s="56"/>
      <c r="G175" s="56"/>
      <c r="H175" s="56"/>
      <c r="I175" s="138"/>
      <c r="J175" s="56"/>
      <c r="K175" s="56"/>
      <c r="L175" s="60"/>
    </row>
  </sheetData>
  <sheetProtection algorithmName="SHA-512" hashValue="Zh4D7SRA9lpuxaNKU0zrG5Zn/vU5jFhauOUKLjFfd8aJq63qc8LtIBI9smN6r3wNgiToNPcX6XzYEoq70QpV3g==" saltValue="2hZNzZO6yaS4DTNVwfLdCQMCgeVHvQh6wk6ms5b5gjWAz9h/MVx27tAjj1tU9eBx7ab6Bf/4/1OdZRkuj/dT3w==" spinCount="100000" sheet="1" objects="1" scenarios="1" formatColumns="0" formatRows="0" autoFilter="0"/>
  <autoFilter ref="C80:K174"/>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1"/>
      <c r="C1" s="111"/>
      <c r="D1" s="112" t="s">
        <v>1</v>
      </c>
      <c r="E1" s="111"/>
      <c r="F1" s="113" t="s">
        <v>96</v>
      </c>
      <c r="G1" s="387" t="s">
        <v>97</v>
      </c>
      <c r="H1" s="387"/>
      <c r="I1" s="114"/>
      <c r="J1" s="113" t="s">
        <v>98</v>
      </c>
      <c r="K1" s="112" t="s">
        <v>99</v>
      </c>
      <c r="L1" s="113" t="s">
        <v>100</v>
      </c>
      <c r="M1" s="113"/>
      <c r="N1" s="113"/>
      <c r="O1" s="113"/>
      <c r="P1" s="113"/>
      <c r="Q1" s="113"/>
      <c r="R1" s="113"/>
      <c r="S1" s="113"/>
      <c r="T1" s="11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8"/>
      <c r="M2" s="378"/>
      <c r="N2" s="378"/>
      <c r="O2" s="378"/>
      <c r="P2" s="378"/>
      <c r="Q2" s="378"/>
      <c r="R2" s="378"/>
      <c r="S2" s="378"/>
      <c r="T2" s="378"/>
      <c r="U2" s="378"/>
      <c r="V2" s="378"/>
      <c r="AT2" s="24" t="s">
        <v>89</v>
      </c>
    </row>
    <row r="3" spans="1:70" ht="6.95" customHeight="1">
      <c r="B3" s="25"/>
      <c r="C3" s="26"/>
      <c r="D3" s="26"/>
      <c r="E3" s="26"/>
      <c r="F3" s="26"/>
      <c r="G3" s="26"/>
      <c r="H3" s="26"/>
      <c r="I3" s="115"/>
      <c r="J3" s="26"/>
      <c r="K3" s="27"/>
      <c r="AT3" s="24" t="s">
        <v>83</v>
      </c>
    </row>
    <row r="4" spans="1:70" ht="36.950000000000003" customHeight="1">
      <c r="B4" s="28"/>
      <c r="C4" s="29"/>
      <c r="D4" s="30" t="s">
        <v>101</v>
      </c>
      <c r="E4" s="29"/>
      <c r="F4" s="29"/>
      <c r="G4" s="29"/>
      <c r="H4" s="29"/>
      <c r="I4" s="116"/>
      <c r="J4" s="29"/>
      <c r="K4" s="31"/>
      <c r="M4" s="32" t="s">
        <v>12</v>
      </c>
      <c r="AT4" s="24" t="s">
        <v>6</v>
      </c>
    </row>
    <row r="5" spans="1:70" ht="6.95" customHeight="1">
      <c r="B5" s="28"/>
      <c r="C5" s="29"/>
      <c r="D5" s="29"/>
      <c r="E5" s="29"/>
      <c r="F5" s="29"/>
      <c r="G5" s="29"/>
      <c r="H5" s="29"/>
      <c r="I5" s="116"/>
      <c r="J5" s="29"/>
      <c r="K5" s="31"/>
    </row>
    <row r="6" spans="1:70">
      <c r="B6" s="28"/>
      <c r="C6" s="29"/>
      <c r="D6" s="37" t="s">
        <v>18</v>
      </c>
      <c r="E6" s="29"/>
      <c r="F6" s="29"/>
      <c r="G6" s="29"/>
      <c r="H6" s="29"/>
      <c r="I6" s="116"/>
      <c r="J6" s="29"/>
      <c r="K6" s="31"/>
    </row>
    <row r="7" spans="1:70" ht="16.5" customHeight="1">
      <c r="B7" s="28"/>
      <c r="C7" s="29"/>
      <c r="D7" s="29"/>
      <c r="E7" s="379" t="str">
        <f>'Rekapitulace stavby'!K6</f>
        <v>III-2031 Vejprnice - inravilánová vstupní brána</v>
      </c>
      <c r="F7" s="380"/>
      <c r="G7" s="380"/>
      <c r="H7" s="380"/>
      <c r="I7" s="116"/>
      <c r="J7" s="29"/>
      <c r="K7" s="31"/>
    </row>
    <row r="8" spans="1:70" s="1" customFormat="1">
      <c r="B8" s="40"/>
      <c r="C8" s="41"/>
      <c r="D8" s="37" t="s">
        <v>102</v>
      </c>
      <c r="E8" s="41"/>
      <c r="F8" s="41"/>
      <c r="G8" s="41"/>
      <c r="H8" s="41"/>
      <c r="I8" s="117"/>
      <c r="J8" s="41"/>
      <c r="K8" s="44"/>
    </row>
    <row r="9" spans="1:70" s="1" customFormat="1" ht="36.950000000000003" customHeight="1">
      <c r="B9" s="40"/>
      <c r="C9" s="41"/>
      <c r="D9" s="41"/>
      <c r="E9" s="381" t="s">
        <v>606</v>
      </c>
      <c r="F9" s="382"/>
      <c r="G9" s="382"/>
      <c r="H9" s="382"/>
      <c r="I9" s="117"/>
      <c r="J9" s="41"/>
      <c r="K9" s="44"/>
    </row>
    <row r="10" spans="1:70" s="1" customFormat="1" ht="13.5">
      <c r="B10" s="40"/>
      <c r="C10" s="41"/>
      <c r="D10" s="41"/>
      <c r="E10" s="41"/>
      <c r="F10" s="41"/>
      <c r="G10" s="41"/>
      <c r="H10" s="41"/>
      <c r="I10" s="117"/>
      <c r="J10" s="41"/>
      <c r="K10" s="44"/>
    </row>
    <row r="11" spans="1:70" s="1" customFormat="1" ht="14.45" customHeight="1">
      <c r="B11" s="40"/>
      <c r="C11" s="41"/>
      <c r="D11" s="37" t="s">
        <v>21</v>
      </c>
      <c r="E11" s="41"/>
      <c r="F11" s="35" t="s">
        <v>22</v>
      </c>
      <c r="G11" s="41"/>
      <c r="H11" s="41"/>
      <c r="I11" s="118" t="s">
        <v>23</v>
      </c>
      <c r="J11" s="35" t="s">
        <v>22</v>
      </c>
      <c r="K11" s="44"/>
    </row>
    <row r="12" spans="1:70" s="1" customFormat="1" ht="14.45" customHeight="1">
      <c r="B12" s="40"/>
      <c r="C12" s="41"/>
      <c r="D12" s="37" t="s">
        <v>25</v>
      </c>
      <c r="E12" s="41"/>
      <c r="F12" s="35" t="s">
        <v>26</v>
      </c>
      <c r="G12" s="41"/>
      <c r="H12" s="41"/>
      <c r="I12" s="118" t="s">
        <v>27</v>
      </c>
      <c r="J12" s="119">
        <f>'Rekapitulace stavby'!AN8</f>
        <v>43305</v>
      </c>
      <c r="K12" s="44"/>
    </row>
    <row r="13" spans="1:70" s="1" customFormat="1" ht="10.9" customHeight="1">
      <c r="B13" s="40"/>
      <c r="C13" s="41"/>
      <c r="D13" s="41"/>
      <c r="E13" s="41"/>
      <c r="F13" s="41"/>
      <c r="G13" s="41"/>
      <c r="H13" s="41"/>
      <c r="I13" s="117"/>
      <c r="J13" s="41"/>
      <c r="K13" s="44"/>
    </row>
    <row r="14" spans="1:70" s="1" customFormat="1" ht="14.45" customHeight="1">
      <c r="B14" s="40"/>
      <c r="C14" s="41"/>
      <c r="D14" s="37" t="s">
        <v>30</v>
      </c>
      <c r="E14" s="41"/>
      <c r="F14" s="41"/>
      <c r="G14" s="41"/>
      <c r="H14" s="41"/>
      <c r="I14" s="118" t="s">
        <v>31</v>
      </c>
      <c r="J14" s="35" t="s">
        <v>22</v>
      </c>
      <c r="K14" s="44"/>
    </row>
    <row r="15" spans="1:70" s="1" customFormat="1" ht="18" customHeight="1">
      <c r="B15" s="40"/>
      <c r="C15" s="41"/>
      <c r="D15" s="41"/>
      <c r="E15" s="35" t="s">
        <v>32</v>
      </c>
      <c r="F15" s="41"/>
      <c r="G15" s="41"/>
      <c r="H15" s="41"/>
      <c r="I15" s="118" t="s">
        <v>33</v>
      </c>
      <c r="J15" s="35"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7" t="s">
        <v>34</v>
      </c>
      <c r="E17" s="41"/>
      <c r="F17" s="41"/>
      <c r="G17" s="41"/>
      <c r="H17" s="41"/>
      <c r="I17" s="118"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18" t="s">
        <v>33</v>
      </c>
      <c r="J18" s="35"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7" t="s">
        <v>36</v>
      </c>
      <c r="E20" s="41"/>
      <c r="F20" s="41"/>
      <c r="G20" s="41"/>
      <c r="H20" s="41"/>
      <c r="I20" s="118" t="s">
        <v>31</v>
      </c>
      <c r="J20" s="35" t="s">
        <v>22</v>
      </c>
      <c r="K20" s="44"/>
    </row>
    <row r="21" spans="2:11" s="1" customFormat="1" ht="18" customHeight="1">
      <c r="B21" s="40"/>
      <c r="C21" s="41"/>
      <c r="D21" s="41"/>
      <c r="E21" s="35" t="s">
        <v>37</v>
      </c>
      <c r="F21" s="41"/>
      <c r="G21" s="41"/>
      <c r="H21" s="41"/>
      <c r="I21" s="118" t="s">
        <v>33</v>
      </c>
      <c r="J21" s="35"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7" t="s">
        <v>39</v>
      </c>
      <c r="E23" s="41"/>
      <c r="F23" s="41"/>
      <c r="G23" s="41"/>
      <c r="H23" s="41"/>
      <c r="I23" s="117"/>
      <c r="J23" s="41"/>
      <c r="K23" s="44"/>
    </row>
    <row r="24" spans="2:11" s="6" customFormat="1" ht="16.5" customHeight="1">
      <c r="B24" s="120"/>
      <c r="C24" s="121"/>
      <c r="D24" s="121"/>
      <c r="E24" s="348" t="s">
        <v>22</v>
      </c>
      <c r="F24" s="348"/>
      <c r="G24" s="348"/>
      <c r="H24" s="34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ROUND(J88,2)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ROUND(SUM(BE88:BE255), 2)</f>
        <v>0</v>
      </c>
      <c r="G30" s="41"/>
      <c r="H30" s="41"/>
      <c r="I30" s="130">
        <v>0.21</v>
      </c>
      <c r="J30" s="129">
        <f>ROUND(ROUND((SUM(BE88:BE255)), 2)*I30, 2)</f>
        <v>0</v>
      </c>
      <c r="K30" s="44"/>
    </row>
    <row r="31" spans="2:11" s="1" customFormat="1" ht="14.45" customHeight="1">
      <c r="B31" s="40"/>
      <c r="C31" s="41"/>
      <c r="D31" s="41"/>
      <c r="E31" s="48" t="s">
        <v>46</v>
      </c>
      <c r="F31" s="129">
        <f>ROUND(SUM(BF88:BF255), 2)</f>
        <v>0</v>
      </c>
      <c r="G31" s="41"/>
      <c r="H31" s="41"/>
      <c r="I31" s="130">
        <v>0.15</v>
      </c>
      <c r="J31" s="129">
        <f>ROUND(ROUND((SUM(BF88:BF255)), 2)*I31, 2)</f>
        <v>0</v>
      </c>
      <c r="K31" s="44"/>
    </row>
    <row r="32" spans="2:11" s="1" customFormat="1" ht="14.45" hidden="1" customHeight="1">
      <c r="B32" s="40"/>
      <c r="C32" s="41"/>
      <c r="D32" s="41"/>
      <c r="E32" s="48" t="s">
        <v>47</v>
      </c>
      <c r="F32" s="129">
        <f>ROUND(SUM(BG88:BG255), 2)</f>
        <v>0</v>
      </c>
      <c r="G32" s="41"/>
      <c r="H32" s="41"/>
      <c r="I32" s="130">
        <v>0.21</v>
      </c>
      <c r="J32" s="129">
        <v>0</v>
      </c>
      <c r="K32" s="44"/>
    </row>
    <row r="33" spans="2:11" s="1" customFormat="1" ht="14.45" hidden="1" customHeight="1">
      <c r="B33" s="40"/>
      <c r="C33" s="41"/>
      <c r="D33" s="41"/>
      <c r="E33" s="48" t="s">
        <v>48</v>
      </c>
      <c r="F33" s="129">
        <f>ROUND(SUM(BH88:BH255), 2)</f>
        <v>0</v>
      </c>
      <c r="G33" s="41"/>
      <c r="H33" s="41"/>
      <c r="I33" s="130">
        <v>0.15</v>
      </c>
      <c r="J33" s="129">
        <v>0</v>
      </c>
      <c r="K33" s="44"/>
    </row>
    <row r="34" spans="2:11" s="1" customFormat="1" ht="14.45" hidden="1" customHeight="1">
      <c r="B34" s="40"/>
      <c r="C34" s="41"/>
      <c r="D34" s="41"/>
      <c r="E34" s="48" t="s">
        <v>49</v>
      </c>
      <c r="F34" s="129">
        <f>ROUND(SUM(BI88:BI255),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30"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7" t="s">
        <v>18</v>
      </c>
      <c r="D44" s="41"/>
      <c r="E44" s="41"/>
      <c r="F44" s="41"/>
      <c r="G44" s="41"/>
      <c r="H44" s="41"/>
      <c r="I44" s="117"/>
      <c r="J44" s="41"/>
      <c r="K44" s="44"/>
    </row>
    <row r="45" spans="2:11" s="1" customFormat="1" ht="16.5" customHeight="1">
      <c r="B45" s="40"/>
      <c r="C45" s="41"/>
      <c r="D45" s="41"/>
      <c r="E45" s="379" t="str">
        <f>E7</f>
        <v>III-2031 Vejprnice - inravilánová vstupní brána</v>
      </c>
      <c r="F45" s="380"/>
      <c r="G45" s="380"/>
      <c r="H45" s="380"/>
      <c r="I45" s="117"/>
      <c r="J45" s="41"/>
      <c r="K45" s="44"/>
    </row>
    <row r="46" spans="2:11" s="1" customFormat="1" ht="14.45" customHeight="1">
      <c r="B46" s="40"/>
      <c r="C46" s="37" t="s">
        <v>102</v>
      </c>
      <c r="D46" s="41"/>
      <c r="E46" s="41"/>
      <c r="F46" s="41"/>
      <c r="G46" s="41"/>
      <c r="H46" s="41"/>
      <c r="I46" s="117"/>
      <c r="J46" s="41"/>
      <c r="K46" s="44"/>
    </row>
    <row r="47" spans="2:11" s="1" customFormat="1" ht="17.25" customHeight="1">
      <c r="B47" s="40"/>
      <c r="C47" s="41"/>
      <c r="D47" s="41"/>
      <c r="E47" s="381" t="str">
        <f>E9</f>
        <v>SKU1603 - SO 301 Kanalizace</v>
      </c>
      <c r="F47" s="382"/>
      <c r="G47" s="382"/>
      <c r="H47" s="382"/>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7" t="s">
        <v>25</v>
      </c>
      <c r="D49" s="41"/>
      <c r="E49" s="41"/>
      <c r="F49" s="35" t="str">
        <f>F12</f>
        <v xml:space="preserve"> </v>
      </c>
      <c r="G49" s="41"/>
      <c r="H49" s="41"/>
      <c r="I49" s="118" t="s">
        <v>27</v>
      </c>
      <c r="J49" s="119">
        <f>IF(J12="","",J12)</f>
        <v>43305</v>
      </c>
      <c r="K49" s="44"/>
    </row>
    <row r="50" spans="2:47" s="1" customFormat="1" ht="6.95" customHeight="1">
      <c r="B50" s="40"/>
      <c r="C50" s="41"/>
      <c r="D50" s="41"/>
      <c r="E50" s="41"/>
      <c r="F50" s="41"/>
      <c r="G50" s="41"/>
      <c r="H50" s="41"/>
      <c r="I50" s="117"/>
      <c r="J50" s="41"/>
      <c r="K50" s="44"/>
    </row>
    <row r="51" spans="2:47" s="1" customFormat="1">
      <c r="B51" s="40"/>
      <c r="C51" s="37" t="s">
        <v>30</v>
      </c>
      <c r="D51" s="41"/>
      <c r="E51" s="41"/>
      <c r="F51" s="35" t="str">
        <f>E15</f>
        <v>SÚS Plzeňského kraje</v>
      </c>
      <c r="G51" s="41"/>
      <c r="H51" s="41"/>
      <c r="I51" s="118" t="s">
        <v>36</v>
      </c>
      <c r="J51" s="348" t="str">
        <f>E21</f>
        <v>Projekční kancelář Ing.Škubalová</v>
      </c>
      <c r="K51" s="44"/>
    </row>
    <row r="52" spans="2:47" s="1" customFormat="1" ht="14.45" customHeight="1">
      <c r="B52" s="40"/>
      <c r="C52" s="37" t="s">
        <v>34</v>
      </c>
      <c r="D52" s="41"/>
      <c r="E52" s="41"/>
      <c r="F52" s="35" t="str">
        <f>IF(E18="","",E18)</f>
        <v/>
      </c>
      <c r="G52" s="41"/>
      <c r="H52" s="41"/>
      <c r="I52" s="117"/>
      <c r="J52" s="38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J88</f>
        <v>0</v>
      </c>
      <c r="K56" s="44"/>
      <c r="AU56" s="24" t="s">
        <v>108</v>
      </c>
    </row>
    <row r="57" spans="2:47" s="7" customFormat="1" ht="24.95" customHeight="1">
      <c r="B57" s="148"/>
      <c r="C57" s="149"/>
      <c r="D57" s="150" t="s">
        <v>109</v>
      </c>
      <c r="E57" s="151"/>
      <c r="F57" s="151"/>
      <c r="G57" s="151"/>
      <c r="H57" s="151"/>
      <c r="I57" s="152"/>
      <c r="J57" s="153">
        <f>J89</f>
        <v>0</v>
      </c>
      <c r="K57" s="154"/>
    </row>
    <row r="58" spans="2:47" s="8" customFormat="1" ht="19.899999999999999" customHeight="1">
      <c r="B58" s="155"/>
      <c r="C58" s="156"/>
      <c r="D58" s="157" t="s">
        <v>110</v>
      </c>
      <c r="E58" s="158"/>
      <c r="F58" s="158"/>
      <c r="G58" s="158"/>
      <c r="H58" s="158"/>
      <c r="I58" s="159"/>
      <c r="J58" s="160">
        <f>J90</f>
        <v>0</v>
      </c>
      <c r="K58" s="161"/>
    </row>
    <row r="59" spans="2:47" s="8" customFormat="1" ht="19.899999999999999" customHeight="1">
      <c r="B59" s="155"/>
      <c r="C59" s="156"/>
      <c r="D59" s="157" t="s">
        <v>607</v>
      </c>
      <c r="E59" s="158"/>
      <c r="F59" s="158"/>
      <c r="G59" s="158"/>
      <c r="H59" s="158"/>
      <c r="I59" s="159"/>
      <c r="J59" s="160">
        <f>J151</f>
        <v>0</v>
      </c>
      <c r="K59" s="161"/>
    </row>
    <row r="60" spans="2:47" s="8" customFormat="1" ht="19.899999999999999" customHeight="1">
      <c r="B60" s="155"/>
      <c r="C60" s="156"/>
      <c r="D60" s="157" t="s">
        <v>608</v>
      </c>
      <c r="E60" s="158"/>
      <c r="F60" s="158"/>
      <c r="G60" s="158"/>
      <c r="H60" s="158"/>
      <c r="I60" s="159"/>
      <c r="J60" s="160">
        <f>J156</f>
        <v>0</v>
      </c>
      <c r="K60" s="161"/>
    </row>
    <row r="61" spans="2:47" s="8" customFormat="1" ht="19.899999999999999" customHeight="1">
      <c r="B61" s="155"/>
      <c r="C61" s="156"/>
      <c r="D61" s="157" t="s">
        <v>111</v>
      </c>
      <c r="E61" s="158"/>
      <c r="F61" s="158"/>
      <c r="G61" s="158"/>
      <c r="H61" s="158"/>
      <c r="I61" s="159"/>
      <c r="J61" s="160">
        <f>J176</f>
        <v>0</v>
      </c>
      <c r="K61" s="161"/>
    </row>
    <row r="62" spans="2:47" s="8" customFormat="1" ht="19.899999999999999" customHeight="1">
      <c r="B62" s="155"/>
      <c r="C62" s="156"/>
      <c r="D62" s="157" t="s">
        <v>112</v>
      </c>
      <c r="E62" s="158"/>
      <c r="F62" s="158"/>
      <c r="G62" s="158"/>
      <c r="H62" s="158"/>
      <c r="I62" s="159"/>
      <c r="J62" s="160">
        <f>J184</f>
        <v>0</v>
      </c>
      <c r="K62" s="161"/>
    </row>
    <row r="63" spans="2:47" s="8" customFormat="1" ht="19.899999999999999" customHeight="1">
      <c r="B63" s="155"/>
      <c r="C63" s="156"/>
      <c r="D63" s="157" t="s">
        <v>113</v>
      </c>
      <c r="E63" s="158"/>
      <c r="F63" s="158"/>
      <c r="G63" s="158"/>
      <c r="H63" s="158"/>
      <c r="I63" s="159"/>
      <c r="J63" s="160">
        <f>J194</f>
        <v>0</v>
      </c>
      <c r="K63" s="161"/>
    </row>
    <row r="64" spans="2:47" s="8" customFormat="1" ht="19.899999999999999" customHeight="1">
      <c r="B64" s="155"/>
      <c r="C64" s="156"/>
      <c r="D64" s="157" t="s">
        <v>114</v>
      </c>
      <c r="E64" s="158"/>
      <c r="F64" s="158"/>
      <c r="G64" s="158"/>
      <c r="H64" s="158"/>
      <c r="I64" s="159"/>
      <c r="J64" s="160">
        <f>J221</f>
        <v>0</v>
      </c>
      <c r="K64" s="161"/>
    </row>
    <row r="65" spans="2:12" s="8" customFormat="1" ht="19.899999999999999" customHeight="1">
      <c r="B65" s="155"/>
      <c r="C65" s="156"/>
      <c r="D65" s="157" t="s">
        <v>116</v>
      </c>
      <c r="E65" s="158"/>
      <c r="F65" s="158"/>
      <c r="G65" s="158"/>
      <c r="H65" s="158"/>
      <c r="I65" s="159"/>
      <c r="J65" s="160">
        <f>J239</f>
        <v>0</v>
      </c>
      <c r="K65" s="161"/>
    </row>
    <row r="66" spans="2:12" s="7" customFormat="1" ht="24.95" customHeight="1">
      <c r="B66" s="148"/>
      <c r="C66" s="149"/>
      <c r="D66" s="150" t="s">
        <v>609</v>
      </c>
      <c r="E66" s="151"/>
      <c r="F66" s="151"/>
      <c r="G66" s="151"/>
      <c r="H66" s="151"/>
      <c r="I66" s="152"/>
      <c r="J66" s="153">
        <f>J241</f>
        <v>0</v>
      </c>
      <c r="K66" s="154"/>
    </row>
    <row r="67" spans="2:12" s="8" customFormat="1" ht="19.899999999999999" customHeight="1">
      <c r="B67" s="155"/>
      <c r="C67" s="156"/>
      <c r="D67" s="157" t="s">
        <v>610</v>
      </c>
      <c r="E67" s="158"/>
      <c r="F67" s="158"/>
      <c r="G67" s="158"/>
      <c r="H67" s="158"/>
      <c r="I67" s="159"/>
      <c r="J67" s="160">
        <f>J242</f>
        <v>0</v>
      </c>
      <c r="K67" s="161"/>
    </row>
    <row r="68" spans="2:12" s="8" customFormat="1" ht="19.899999999999999" customHeight="1">
      <c r="B68" s="155"/>
      <c r="C68" s="156"/>
      <c r="D68" s="157" t="s">
        <v>611</v>
      </c>
      <c r="E68" s="158"/>
      <c r="F68" s="158"/>
      <c r="G68" s="158"/>
      <c r="H68" s="158"/>
      <c r="I68" s="159"/>
      <c r="J68" s="160">
        <f>J250</f>
        <v>0</v>
      </c>
      <c r="K68" s="161"/>
    </row>
    <row r="69" spans="2:12" s="1" customFormat="1" ht="21.75" customHeight="1">
      <c r="B69" s="40"/>
      <c r="C69" s="41"/>
      <c r="D69" s="41"/>
      <c r="E69" s="41"/>
      <c r="F69" s="41"/>
      <c r="G69" s="41"/>
      <c r="H69" s="41"/>
      <c r="I69" s="117"/>
      <c r="J69" s="41"/>
      <c r="K69" s="44"/>
    </row>
    <row r="70" spans="2:12" s="1" customFormat="1" ht="6.95" customHeight="1">
      <c r="B70" s="55"/>
      <c r="C70" s="56"/>
      <c r="D70" s="56"/>
      <c r="E70" s="56"/>
      <c r="F70" s="56"/>
      <c r="G70" s="56"/>
      <c r="H70" s="56"/>
      <c r="I70" s="138"/>
      <c r="J70" s="56"/>
      <c r="K70" s="57"/>
    </row>
    <row r="74" spans="2:12" s="1" customFormat="1" ht="6.95" customHeight="1">
      <c r="B74" s="58"/>
      <c r="C74" s="59"/>
      <c r="D74" s="59"/>
      <c r="E74" s="59"/>
      <c r="F74" s="59"/>
      <c r="G74" s="59"/>
      <c r="H74" s="59"/>
      <c r="I74" s="141"/>
      <c r="J74" s="59"/>
      <c r="K74" s="59"/>
      <c r="L74" s="60"/>
    </row>
    <row r="75" spans="2:12" s="1" customFormat="1" ht="36.950000000000003" customHeight="1">
      <c r="B75" s="40"/>
      <c r="C75" s="61" t="s">
        <v>117</v>
      </c>
      <c r="D75" s="62"/>
      <c r="E75" s="62"/>
      <c r="F75" s="62"/>
      <c r="G75" s="62"/>
      <c r="H75" s="62"/>
      <c r="I75" s="162"/>
      <c r="J75" s="62"/>
      <c r="K75" s="62"/>
      <c r="L75" s="60"/>
    </row>
    <row r="76" spans="2:12" s="1" customFormat="1" ht="6.95" customHeight="1">
      <c r="B76" s="40"/>
      <c r="C76" s="62"/>
      <c r="D76" s="62"/>
      <c r="E76" s="62"/>
      <c r="F76" s="62"/>
      <c r="G76" s="62"/>
      <c r="H76" s="62"/>
      <c r="I76" s="162"/>
      <c r="J76" s="62"/>
      <c r="K76" s="62"/>
      <c r="L76" s="60"/>
    </row>
    <row r="77" spans="2:12" s="1" customFormat="1" ht="14.45" customHeight="1">
      <c r="B77" s="40"/>
      <c r="C77" s="64" t="s">
        <v>18</v>
      </c>
      <c r="D77" s="62"/>
      <c r="E77" s="62"/>
      <c r="F77" s="62"/>
      <c r="G77" s="62"/>
      <c r="H77" s="62"/>
      <c r="I77" s="162"/>
      <c r="J77" s="62"/>
      <c r="K77" s="62"/>
      <c r="L77" s="60"/>
    </row>
    <row r="78" spans="2:12" s="1" customFormat="1" ht="16.5" customHeight="1">
      <c r="B78" s="40"/>
      <c r="C78" s="62"/>
      <c r="D78" s="62"/>
      <c r="E78" s="384" t="str">
        <f>E7</f>
        <v>III-2031 Vejprnice - inravilánová vstupní brána</v>
      </c>
      <c r="F78" s="385"/>
      <c r="G78" s="385"/>
      <c r="H78" s="385"/>
      <c r="I78" s="162"/>
      <c r="J78" s="62"/>
      <c r="K78" s="62"/>
      <c r="L78" s="60"/>
    </row>
    <row r="79" spans="2:12" s="1" customFormat="1" ht="14.45" customHeight="1">
      <c r="B79" s="40"/>
      <c r="C79" s="64" t="s">
        <v>102</v>
      </c>
      <c r="D79" s="62"/>
      <c r="E79" s="62"/>
      <c r="F79" s="62"/>
      <c r="G79" s="62"/>
      <c r="H79" s="62"/>
      <c r="I79" s="162"/>
      <c r="J79" s="62"/>
      <c r="K79" s="62"/>
      <c r="L79" s="60"/>
    </row>
    <row r="80" spans="2:12" s="1" customFormat="1" ht="17.25" customHeight="1">
      <c r="B80" s="40"/>
      <c r="C80" s="62"/>
      <c r="D80" s="62"/>
      <c r="E80" s="359" t="str">
        <f>E9</f>
        <v>SKU1603 - SO 301 Kanalizace</v>
      </c>
      <c r="F80" s="386"/>
      <c r="G80" s="386"/>
      <c r="H80" s="386"/>
      <c r="I80" s="162"/>
      <c r="J80" s="62"/>
      <c r="K80" s="62"/>
      <c r="L80" s="60"/>
    </row>
    <row r="81" spans="2:65" s="1" customFormat="1" ht="6.95" customHeight="1">
      <c r="B81" s="40"/>
      <c r="C81" s="62"/>
      <c r="D81" s="62"/>
      <c r="E81" s="62"/>
      <c r="F81" s="62"/>
      <c r="G81" s="62"/>
      <c r="H81" s="62"/>
      <c r="I81" s="162"/>
      <c r="J81" s="62"/>
      <c r="K81" s="62"/>
      <c r="L81" s="60"/>
    </row>
    <row r="82" spans="2:65" s="1" customFormat="1" ht="18" customHeight="1">
      <c r="B82" s="40"/>
      <c r="C82" s="64" t="s">
        <v>25</v>
      </c>
      <c r="D82" s="62"/>
      <c r="E82" s="62"/>
      <c r="F82" s="163" t="str">
        <f>F12</f>
        <v xml:space="preserve"> </v>
      </c>
      <c r="G82" s="62"/>
      <c r="H82" s="62"/>
      <c r="I82" s="164" t="s">
        <v>27</v>
      </c>
      <c r="J82" s="72">
        <f>IF(J12="","",J12)</f>
        <v>43305</v>
      </c>
      <c r="K82" s="62"/>
      <c r="L82" s="60"/>
    </row>
    <row r="83" spans="2:65" s="1" customFormat="1" ht="6.95" customHeight="1">
      <c r="B83" s="40"/>
      <c r="C83" s="62"/>
      <c r="D83" s="62"/>
      <c r="E83" s="62"/>
      <c r="F83" s="62"/>
      <c r="G83" s="62"/>
      <c r="H83" s="62"/>
      <c r="I83" s="162"/>
      <c r="J83" s="62"/>
      <c r="K83" s="62"/>
      <c r="L83" s="60"/>
    </row>
    <row r="84" spans="2:65" s="1" customFormat="1">
      <c r="B84" s="40"/>
      <c r="C84" s="64" t="s">
        <v>30</v>
      </c>
      <c r="D84" s="62"/>
      <c r="E84" s="62"/>
      <c r="F84" s="163" t="str">
        <f>E15</f>
        <v>SÚS Plzeňského kraje</v>
      </c>
      <c r="G84" s="62"/>
      <c r="H84" s="62"/>
      <c r="I84" s="164" t="s">
        <v>36</v>
      </c>
      <c r="J84" s="163" t="str">
        <f>E21</f>
        <v>Projekční kancelář Ing.Škubalová</v>
      </c>
      <c r="K84" s="62"/>
      <c r="L84" s="60"/>
    </row>
    <row r="85" spans="2:65" s="1" customFormat="1" ht="14.45" customHeight="1">
      <c r="B85" s="40"/>
      <c r="C85" s="64" t="s">
        <v>34</v>
      </c>
      <c r="D85" s="62"/>
      <c r="E85" s="62"/>
      <c r="F85" s="163" t="str">
        <f>IF(E18="","",E18)</f>
        <v/>
      </c>
      <c r="G85" s="62"/>
      <c r="H85" s="62"/>
      <c r="I85" s="162"/>
      <c r="J85" s="62"/>
      <c r="K85" s="62"/>
      <c r="L85" s="60"/>
    </row>
    <row r="86" spans="2:65" s="1" customFormat="1" ht="10.35" customHeight="1">
      <c r="B86" s="40"/>
      <c r="C86" s="62"/>
      <c r="D86" s="62"/>
      <c r="E86" s="62"/>
      <c r="F86" s="62"/>
      <c r="G86" s="62"/>
      <c r="H86" s="62"/>
      <c r="I86" s="162"/>
      <c r="J86" s="62"/>
      <c r="K86" s="62"/>
      <c r="L86" s="60"/>
    </row>
    <row r="87" spans="2:65" s="9" customFormat="1" ht="29.25" customHeight="1">
      <c r="B87" s="165"/>
      <c r="C87" s="166" t="s">
        <v>118</v>
      </c>
      <c r="D87" s="167" t="s">
        <v>59</v>
      </c>
      <c r="E87" s="167" t="s">
        <v>55</v>
      </c>
      <c r="F87" s="167" t="s">
        <v>119</v>
      </c>
      <c r="G87" s="167" t="s">
        <v>120</v>
      </c>
      <c r="H87" s="167" t="s">
        <v>121</v>
      </c>
      <c r="I87" s="168" t="s">
        <v>122</v>
      </c>
      <c r="J87" s="167" t="s">
        <v>106</v>
      </c>
      <c r="K87" s="169" t="s">
        <v>123</v>
      </c>
      <c r="L87" s="170"/>
      <c r="M87" s="80" t="s">
        <v>124</v>
      </c>
      <c r="N87" s="81" t="s">
        <v>44</v>
      </c>
      <c r="O87" s="81" t="s">
        <v>125</v>
      </c>
      <c r="P87" s="81" t="s">
        <v>126</v>
      </c>
      <c r="Q87" s="81" t="s">
        <v>127</v>
      </c>
      <c r="R87" s="81" t="s">
        <v>128</v>
      </c>
      <c r="S87" s="81" t="s">
        <v>129</v>
      </c>
      <c r="T87" s="82" t="s">
        <v>130</v>
      </c>
    </row>
    <row r="88" spans="2:65" s="1" customFormat="1" ht="29.25" customHeight="1">
      <c r="B88" s="40"/>
      <c r="C88" s="86" t="s">
        <v>107</v>
      </c>
      <c r="D88" s="62"/>
      <c r="E88" s="62"/>
      <c r="F88" s="62"/>
      <c r="G88" s="62"/>
      <c r="H88" s="62"/>
      <c r="I88" s="162"/>
      <c r="J88" s="171">
        <f>BK88</f>
        <v>0</v>
      </c>
      <c r="K88" s="62"/>
      <c r="L88" s="60"/>
      <c r="M88" s="83"/>
      <c r="N88" s="84"/>
      <c r="O88" s="84"/>
      <c r="P88" s="172">
        <f>P89+P241</f>
        <v>0</v>
      </c>
      <c r="Q88" s="84"/>
      <c r="R88" s="172">
        <f>R89+R241</f>
        <v>321.00410821999998</v>
      </c>
      <c r="S88" s="84"/>
      <c r="T88" s="173">
        <f>T89+T241</f>
        <v>0</v>
      </c>
      <c r="AT88" s="24" t="s">
        <v>73</v>
      </c>
      <c r="AU88" s="24" t="s">
        <v>108</v>
      </c>
      <c r="BK88" s="174">
        <f>BK89+BK241</f>
        <v>0</v>
      </c>
    </row>
    <row r="89" spans="2:65" s="10" customFormat="1" ht="37.35" customHeight="1">
      <c r="B89" s="175"/>
      <c r="C89" s="176"/>
      <c r="D89" s="177" t="s">
        <v>73</v>
      </c>
      <c r="E89" s="178" t="s">
        <v>131</v>
      </c>
      <c r="F89" s="178" t="s">
        <v>132</v>
      </c>
      <c r="G89" s="176"/>
      <c r="H89" s="176"/>
      <c r="I89" s="179"/>
      <c r="J89" s="180">
        <f>BK89</f>
        <v>0</v>
      </c>
      <c r="K89" s="176"/>
      <c r="L89" s="181"/>
      <c r="M89" s="182"/>
      <c r="N89" s="183"/>
      <c r="O89" s="183"/>
      <c r="P89" s="184">
        <f>P90+P151+P156+P176+P184+P194+P221+P239</f>
        <v>0</v>
      </c>
      <c r="Q89" s="183"/>
      <c r="R89" s="184">
        <f>R90+R151+R156+R176+R184+R194+R221+R239</f>
        <v>320.89619782</v>
      </c>
      <c r="S89" s="183"/>
      <c r="T89" s="185">
        <f>T90+T151+T156+T176+T184+T194+T221+T239</f>
        <v>0</v>
      </c>
      <c r="AR89" s="186" t="s">
        <v>24</v>
      </c>
      <c r="AT89" s="187" t="s">
        <v>73</v>
      </c>
      <c r="AU89" s="187" t="s">
        <v>74</v>
      </c>
      <c r="AY89" s="186" t="s">
        <v>133</v>
      </c>
      <c r="BK89" s="188">
        <f>BK90+BK151+BK156+BK176+BK184+BK194+BK221+BK239</f>
        <v>0</v>
      </c>
    </row>
    <row r="90" spans="2:65" s="10" customFormat="1" ht="19.899999999999999" customHeight="1">
      <c r="B90" s="175"/>
      <c r="C90" s="176"/>
      <c r="D90" s="177" t="s">
        <v>73</v>
      </c>
      <c r="E90" s="189" t="s">
        <v>24</v>
      </c>
      <c r="F90" s="189" t="s">
        <v>134</v>
      </c>
      <c r="G90" s="176"/>
      <c r="H90" s="176"/>
      <c r="I90" s="179"/>
      <c r="J90" s="190">
        <f>BK90</f>
        <v>0</v>
      </c>
      <c r="K90" s="176"/>
      <c r="L90" s="181"/>
      <c r="M90" s="182"/>
      <c r="N90" s="183"/>
      <c r="O90" s="183"/>
      <c r="P90" s="184">
        <f>SUM(P91:P150)</f>
        <v>0</v>
      </c>
      <c r="Q90" s="183"/>
      <c r="R90" s="184">
        <f>SUM(R91:R150)</f>
        <v>263.70339999999999</v>
      </c>
      <c r="S90" s="183"/>
      <c r="T90" s="185">
        <f>SUM(T91:T150)</f>
        <v>0</v>
      </c>
      <c r="AR90" s="186" t="s">
        <v>24</v>
      </c>
      <c r="AT90" s="187" t="s">
        <v>73</v>
      </c>
      <c r="AU90" s="187" t="s">
        <v>24</v>
      </c>
      <c r="AY90" s="186" t="s">
        <v>133</v>
      </c>
      <c r="BK90" s="188">
        <f>SUM(BK91:BK150)</f>
        <v>0</v>
      </c>
    </row>
    <row r="91" spans="2:65" s="1" customFormat="1" ht="16.5" customHeight="1">
      <c r="B91" s="40"/>
      <c r="C91" s="191" t="s">
        <v>24</v>
      </c>
      <c r="D91" s="191" t="s">
        <v>135</v>
      </c>
      <c r="E91" s="192" t="s">
        <v>612</v>
      </c>
      <c r="F91" s="193" t="s">
        <v>613</v>
      </c>
      <c r="G91" s="194" t="s">
        <v>189</v>
      </c>
      <c r="H91" s="195">
        <v>28.08</v>
      </c>
      <c r="I91" s="196"/>
      <c r="J91" s="197">
        <f>ROUND(I91*H91,2)</f>
        <v>0</v>
      </c>
      <c r="K91" s="193" t="s">
        <v>139</v>
      </c>
      <c r="L91" s="60"/>
      <c r="M91" s="198" t="s">
        <v>22</v>
      </c>
      <c r="N91" s="199" t="s">
        <v>45</v>
      </c>
      <c r="O91" s="41"/>
      <c r="P91" s="200">
        <f>O91*H91</f>
        <v>0</v>
      </c>
      <c r="Q91" s="200">
        <v>0</v>
      </c>
      <c r="R91" s="200">
        <f>Q91*H91</f>
        <v>0</v>
      </c>
      <c r="S91" s="200">
        <v>0</v>
      </c>
      <c r="T91" s="201">
        <f>S91*H91</f>
        <v>0</v>
      </c>
      <c r="AR91" s="24" t="s">
        <v>140</v>
      </c>
      <c r="AT91" s="24" t="s">
        <v>135</v>
      </c>
      <c r="AU91" s="24" t="s">
        <v>83</v>
      </c>
      <c r="AY91" s="24" t="s">
        <v>133</v>
      </c>
      <c r="BE91" s="202">
        <f>IF(N91="základní",J91,0)</f>
        <v>0</v>
      </c>
      <c r="BF91" s="202">
        <f>IF(N91="snížená",J91,0)</f>
        <v>0</v>
      </c>
      <c r="BG91" s="202">
        <f>IF(N91="zákl. přenesená",J91,0)</f>
        <v>0</v>
      </c>
      <c r="BH91" s="202">
        <f>IF(N91="sníž. přenesená",J91,0)</f>
        <v>0</v>
      </c>
      <c r="BI91" s="202">
        <f>IF(N91="nulová",J91,0)</f>
        <v>0</v>
      </c>
      <c r="BJ91" s="24" t="s">
        <v>24</v>
      </c>
      <c r="BK91" s="202">
        <f>ROUND(I91*H91,2)</f>
        <v>0</v>
      </c>
      <c r="BL91" s="24" t="s">
        <v>140</v>
      </c>
      <c r="BM91" s="24" t="s">
        <v>614</v>
      </c>
    </row>
    <row r="92" spans="2:65" s="11" customFormat="1" ht="13.5">
      <c r="B92" s="206"/>
      <c r="C92" s="207"/>
      <c r="D92" s="203" t="s">
        <v>144</v>
      </c>
      <c r="E92" s="208" t="s">
        <v>22</v>
      </c>
      <c r="F92" s="209" t="s">
        <v>615</v>
      </c>
      <c r="G92" s="207"/>
      <c r="H92" s="210">
        <v>9.0649999999999995</v>
      </c>
      <c r="I92" s="211"/>
      <c r="J92" s="207"/>
      <c r="K92" s="207"/>
      <c r="L92" s="212"/>
      <c r="M92" s="213"/>
      <c r="N92" s="214"/>
      <c r="O92" s="214"/>
      <c r="P92" s="214"/>
      <c r="Q92" s="214"/>
      <c r="R92" s="214"/>
      <c r="S92" s="214"/>
      <c r="T92" s="215"/>
      <c r="AT92" s="216" t="s">
        <v>144</v>
      </c>
      <c r="AU92" s="216" t="s">
        <v>83</v>
      </c>
      <c r="AV92" s="11" t="s">
        <v>83</v>
      </c>
      <c r="AW92" s="11" t="s">
        <v>38</v>
      </c>
      <c r="AX92" s="11" t="s">
        <v>74</v>
      </c>
      <c r="AY92" s="216" t="s">
        <v>133</v>
      </c>
    </row>
    <row r="93" spans="2:65" s="11" customFormat="1" ht="13.5">
      <c r="B93" s="206"/>
      <c r="C93" s="207"/>
      <c r="D93" s="203" t="s">
        <v>144</v>
      </c>
      <c r="E93" s="208" t="s">
        <v>22</v>
      </c>
      <c r="F93" s="209" t="s">
        <v>616</v>
      </c>
      <c r="G93" s="207"/>
      <c r="H93" s="210">
        <v>2.9750000000000001</v>
      </c>
      <c r="I93" s="211"/>
      <c r="J93" s="207"/>
      <c r="K93" s="207"/>
      <c r="L93" s="212"/>
      <c r="M93" s="213"/>
      <c r="N93" s="214"/>
      <c r="O93" s="214"/>
      <c r="P93" s="214"/>
      <c r="Q93" s="214"/>
      <c r="R93" s="214"/>
      <c r="S93" s="214"/>
      <c r="T93" s="215"/>
      <c r="AT93" s="216" t="s">
        <v>144</v>
      </c>
      <c r="AU93" s="216" t="s">
        <v>83</v>
      </c>
      <c r="AV93" s="11" t="s">
        <v>83</v>
      </c>
      <c r="AW93" s="11" t="s">
        <v>38</v>
      </c>
      <c r="AX93" s="11" t="s">
        <v>74</v>
      </c>
      <c r="AY93" s="216" t="s">
        <v>133</v>
      </c>
    </row>
    <row r="94" spans="2:65" s="11" customFormat="1" ht="13.5">
      <c r="B94" s="206"/>
      <c r="C94" s="207"/>
      <c r="D94" s="203" t="s">
        <v>144</v>
      </c>
      <c r="E94" s="208" t="s">
        <v>22</v>
      </c>
      <c r="F94" s="209" t="s">
        <v>617</v>
      </c>
      <c r="G94" s="207"/>
      <c r="H94" s="210">
        <v>2.444</v>
      </c>
      <c r="I94" s="211"/>
      <c r="J94" s="207"/>
      <c r="K94" s="207"/>
      <c r="L94" s="212"/>
      <c r="M94" s="213"/>
      <c r="N94" s="214"/>
      <c r="O94" s="214"/>
      <c r="P94" s="214"/>
      <c r="Q94" s="214"/>
      <c r="R94" s="214"/>
      <c r="S94" s="214"/>
      <c r="T94" s="215"/>
      <c r="AT94" s="216" t="s">
        <v>144</v>
      </c>
      <c r="AU94" s="216" t="s">
        <v>83</v>
      </c>
      <c r="AV94" s="11" t="s">
        <v>83</v>
      </c>
      <c r="AW94" s="11" t="s">
        <v>38</v>
      </c>
      <c r="AX94" s="11" t="s">
        <v>74</v>
      </c>
      <c r="AY94" s="216" t="s">
        <v>133</v>
      </c>
    </row>
    <row r="95" spans="2:65" s="14" customFormat="1" ht="13.5">
      <c r="B95" s="252"/>
      <c r="C95" s="253"/>
      <c r="D95" s="203" t="s">
        <v>144</v>
      </c>
      <c r="E95" s="254" t="s">
        <v>22</v>
      </c>
      <c r="F95" s="255" t="s">
        <v>618</v>
      </c>
      <c r="G95" s="253"/>
      <c r="H95" s="256">
        <v>14.484</v>
      </c>
      <c r="I95" s="257"/>
      <c r="J95" s="253"/>
      <c r="K95" s="253"/>
      <c r="L95" s="258"/>
      <c r="M95" s="259"/>
      <c r="N95" s="260"/>
      <c r="O95" s="260"/>
      <c r="P95" s="260"/>
      <c r="Q95" s="260"/>
      <c r="R95" s="260"/>
      <c r="S95" s="260"/>
      <c r="T95" s="261"/>
      <c r="AT95" s="262" t="s">
        <v>144</v>
      </c>
      <c r="AU95" s="262" t="s">
        <v>83</v>
      </c>
      <c r="AV95" s="14" t="s">
        <v>153</v>
      </c>
      <c r="AW95" s="14" t="s">
        <v>38</v>
      </c>
      <c r="AX95" s="14" t="s">
        <v>74</v>
      </c>
      <c r="AY95" s="262" t="s">
        <v>133</v>
      </c>
    </row>
    <row r="96" spans="2:65" s="12" customFormat="1" ht="13.5">
      <c r="B96" s="217"/>
      <c r="C96" s="218"/>
      <c r="D96" s="203" t="s">
        <v>144</v>
      </c>
      <c r="E96" s="219" t="s">
        <v>22</v>
      </c>
      <c r="F96" s="220" t="s">
        <v>619</v>
      </c>
      <c r="G96" s="218"/>
      <c r="H96" s="219" t="s">
        <v>22</v>
      </c>
      <c r="I96" s="221"/>
      <c r="J96" s="218"/>
      <c r="K96" s="218"/>
      <c r="L96" s="222"/>
      <c r="M96" s="223"/>
      <c r="N96" s="224"/>
      <c r="O96" s="224"/>
      <c r="P96" s="224"/>
      <c r="Q96" s="224"/>
      <c r="R96" s="224"/>
      <c r="S96" s="224"/>
      <c r="T96" s="225"/>
      <c r="AT96" s="226" t="s">
        <v>144</v>
      </c>
      <c r="AU96" s="226" t="s">
        <v>83</v>
      </c>
      <c r="AV96" s="12" t="s">
        <v>24</v>
      </c>
      <c r="AW96" s="12" t="s">
        <v>38</v>
      </c>
      <c r="AX96" s="12" t="s">
        <v>74</v>
      </c>
      <c r="AY96" s="226" t="s">
        <v>133</v>
      </c>
    </row>
    <row r="97" spans="2:65" s="11" customFormat="1" ht="13.5">
      <c r="B97" s="206"/>
      <c r="C97" s="207"/>
      <c r="D97" s="203" t="s">
        <v>144</v>
      </c>
      <c r="E97" s="208" t="s">
        <v>22</v>
      </c>
      <c r="F97" s="209" t="s">
        <v>620</v>
      </c>
      <c r="G97" s="207"/>
      <c r="H97" s="210">
        <v>11.484</v>
      </c>
      <c r="I97" s="211"/>
      <c r="J97" s="207"/>
      <c r="K97" s="207"/>
      <c r="L97" s="212"/>
      <c r="M97" s="213"/>
      <c r="N97" s="214"/>
      <c r="O97" s="214"/>
      <c r="P97" s="214"/>
      <c r="Q97" s="214"/>
      <c r="R97" s="214"/>
      <c r="S97" s="214"/>
      <c r="T97" s="215"/>
      <c r="AT97" s="216" t="s">
        <v>144</v>
      </c>
      <c r="AU97" s="216" t="s">
        <v>83</v>
      </c>
      <c r="AV97" s="11" t="s">
        <v>83</v>
      </c>
      <c r="AW97" s="11" t="s">
        <v>38</v>
      </c>
      <c r="AX97" s="11" t="s">
        <v>74</v>
      </c>
      <c r="AY97" s="216" t="s">
        <v>133</v>
      </c>
    </row>
    <row r="98" spans="2:65" s="11" customFormat="1" ht="13.5">
      <c r="B98" s="206"/>
      <c r="C98" s="207"/>
      <c r="D98" s="203" t="s">
        <v>144</v>
      </c>
      <c r="E98" s="208" t="s">
        <v>22</v>
      </c>
      <c r="F98" s="209" t="s">
        <v>621</v>
      </c>
      <c r="G98" s="207"/>
      <c r="H98" s="210">
        <v>2.1120000000000001</v>
      </c>
      <c r="I98" s="211"/>
      <c r="J98" s="207"/>
      <c r="K98" s="207"/>
      <c r="L98" s="212"/>
      <c r="M98" s="213"/>
      <c r="N98" s="214"/>
      <c r="O98" s="214"/>
      <c r="P98" s="214"/>
      <c r="Q98" s="214"/>
      <c r="R98" s="214"/>
      <c r="S98" s="214"/>
      <c r="T98" s="215"/>
      <c r="AT98" s="216" t="s">
        <v>144</v>
      </c>
      <c r="AU98" s="216" t="s">
        <v>83</v>
      </c>
      <c r="AV98" s="11" t="s">
        <v>83</v>
      </c>
      <c r="AW98" s="11" t="s">
        <v>38</v>
      </c>
      <c r="AX98" s="11" t="s">
        <v>74</v>
      </c>
      <c r="AY98" s="216" t="s">
        <v>133</v>
      </c>
    </row>
    <row r="99" spans="2:65" s="14" customFormat="1" ht="13.5">
      <c r="B99" s="252"/>
      <c r="C99" s="253"/>
      <c r="D99" s="203" t="s">
        <v>144</v>
      </c>
      <c r="E99" s="254" t="s">
        <v>22</v>
      </c>
      <c r="F99" s="255" t="s">
        <v>618</v>
      </c>
      <c r="G99" s="253"/>
      <c r="H99" s="256">
        <v>13.596</v>
      </c>
      <c r="I99" s="257"/>
      <c r="J99" s="253"/>
      <c r="K99" s="253"/>
      <c r="L99" s="258"/>
      <c r="M99" s="259"/>
      <c r="N99" s="260"/>
      <c r="O99" s="260"/>
      <c r="P99" s="260"/>
      <c r="Q99" s="260"/>
      <c r="R99" s="260"/>
      <c r="S99" s="260"/>
      <c r="T99" s="261"/>
      <c r="AT99" s="262" t="s">
        <v>144</v>
      </c>
      <c r="AU99" s="262" t="s">
        <v>83</v>
      </c>
      <c r="AV99" s="14" t="s">
        <v>153</v>
      </c>
      <c r="AW99" s="14" t="s">
        <v>38</v>
      </c>
      <c r="AX99" s="14" t="s">
        <v>74</v>
      </c>
      <c r="AY99" s="262" t="s">
        <v>133</v>
      </c>
    </row>
    <row r="100" spans="2:65" s="12" customFormat="1" ht="13.5">
      <c r="B100" s="217"/>
      <c r="C100" s="218"/>
      <c r="D100" s="203" t="s">
        <v>144</v>
      </c>
      <c r="E100" s="219" t="s">
        <v>22</v>
      </c>
      <c r="F100" s="220" t="s">
        <v>622</v>
      </c>
      <c r="G100" s="218"/>
      <c r="H100" s="219" t="s">
        <v>22</v>
      </c>
      <c r="I100" s="221"/>
      <c r="J100" s="218"/>
      <c r="K100" s="218"/>
      <c r="L100" s="222"/>
      <c r="M100" s="223"/>
      <c r="N100" s="224"/>
      <c r="O100" s="224"/>
      <c r="P100" s="224"/>
      <c r="Q100" s="224"/>
      <c r="R100" s="224"/>
      <c r="S100" s="224"/>
      <c r="T100" s="225"/>
      <c r="AT100" s="226" t="s">
        <v>144</v>
      </c>
      <c r="AU100" s="226" t="s">
        <v>83</v>
      </c>
      <c r="AV100" s="12" t="s">
        <v>24</v>
      </c>
      <c r="AW100" s="12" t="s">
        <v>38</v>
      </c>
      <c r="AX100" s="12" t="s">
        <v>74</v>
      </c>
      <c r="AY100" s="226" t="s">
        <v>133</v>
      </c>
    </row>
    <row r="101" spans="2:65" s="13" customFormat="1" ht="13.5">
      <c r="B101" s="227"/>
      <c r="C101" s="228"/>
      <c r="D101" s="203" t="s">
        <v>144</v>
      </c>
      <c r="E101" s="229" t="s">
        <v>22</v>
      </c>
      <c r="F101" s="230" t="s">
        <v>147</v>
      </c>
      <c r="G101" s="228"/>
      <c r="H101" s="231">
        <v>28.08</v>
      </c>
      <c r="I101" s="232"/>
      <c r="J101" s="228"/>
      <c r="K101" s="228"/>
      <c r="L101" s="233"/>
      <c r="M101" s="234"/>
      <c r="N101" s="235"/>
      <c r="O101" s="235"/>
      <c r="P101" s="235"/>
      <c r="Q101" s="235"/>
      <c r="R101" s="235"/>
      <c r="S101" s="235"/>
      <c r="T101" s="236"/>
      <c r="AT101" s="237" t="s">
        <v>144</v>
      </c>
      <c r="AU101" s="237" t="s">
        <v>83</v>
      </c>
      <c r="AV101" s="13" t="s">
        <v>140</v>
      </c>
      <c r="AW101" s="13" t="s">
        <v>38</v>
      </c>
      <c r="AX101" s="13" t="s">
        <v>24</v>
      </c>
      <c r="AY101" s="237" t="s">
        <v>133</v>
      </c>
    </row>
    <row r="102" spans="2:65" s="1" customFormat="1" ht="16.5" customHeight="1">
      <c r="B102" s="40"/>
      <c r="C102" s="191" t="s">
        <v>83</v>
      </c>
      <c r="D102" s="191" t="s">
        <v>135</v>
      </c>
      <c r="E102" s="192" t="s">
        <v>623</v>
      </c>
      <c r="F102" s="193" t="s">
        <v>624</v>
      </c>
      <c r="G102" s="194" t="s">
        <v>189</v>
      </c>
      <c r="H102" s="195">
        <v>145.80000000000001</v>
      </c>
      <c r="I102" s="196"/>
      <c r="J102" s="197">
        <f>ROUND(I102*H102,2)</f>
        <v>0</v>
      </c>
      <c r="K102" s="193" t="s">
        <v>139</v>
      </c>
      <c r="L102" s="60"/>
      <c r="M102" s="198" t="s">
        <v>22</v>
      </c>
      <c r="N102" s="199" t="s">
        <v>45</v>
      </c>
      <c r="O102" s="41"/>
      <c r="P102" s="200">
        <f>O102*H102</f>
        <v>0</v>
      </c>
      <c r="Q102" s="200">
        <v>0</v>
      </c>
      <c r="R102" s="200">
        <f>Q102*H102</f>
        <v>0</v>
      </c>
      <c r="S102" s="200">
        <v>0</v>
      </c>
      <c r="T102" s="201">
        <f>S102*H102</f>
        <v>0</v>
      </c>
      <c r="AR102" s="24" t="s">
        <v>140</v>
      </c>
      <c r="AT102" s="24" t="s">
        <v>135</v>
      </c>
      <c r="AU102" s="24" t="s">
        <v>83</v>
      </c>
      <c r="AY102" s="24" t="s">
        <v>133</v>
      </c>
      <c r="BE102" s="202">
        <f>IF(N102="základní",J102,0)</f>
        <v>0</v>
      </c>
      <c r="BF102" s="202">
        <f>IF(N102="snížená",J102,0)</f>
        <v>0</v>
      </c>
      <c r="BG102" s="202">
        <f>IF(N102="zákl. přenesená",J102,0)</f>
        <v>0</v>
      </c>
      <c r="BH102" s="202">
        <f>IF(N102="sníž. přenesená",J102,0)</f>
        <v>0</v>
      </c>
      <c r="BI102" s="202">
        <f>IF(N102="nulová",J102,0)</f>
        <v>0</v>
      </c>
      <c r="BJ102" s="24" t="s">
        <v>24</v>
      </c>
      <c r="BK102" s="202">
        <f>ROUND(I102*H102,2)</f>
        <v>0</v>
      </c>
      <c r="BL102" s="24" t="s">
        <v>140</v>
      </c>
      <c r="BM102" s="24" t="s">
        <v>625</v>
      </c>
    </row>
    <row r="103" spans="2:65" s="1" customFormat="1" ht="202.5">
      <c r="B103" s="40"/>
      <c r="C103" s="62"/>
      <c r="D103" s="203" t="s">
        <v>142</v>
      </c>
      <c r="E103" s="62"/>
      <c r="F103" s="204" t="s">
        <v>626</v>
      </c>
      <c r="G103" s="62"/>
      <c r="H103" s="62"/>
      <c r="I103" s="162"/>
      <c r="J103" s="62"/>
      <c r="K103" s="62"/>
      <c r="L103" s="60"/>
      <c r="M103" s="205"/>
      <c r="N103" s="41"/>
      <c r="O103" s="41"/>
      <c r="P103" s="41"/>
      <c r="Q103" s="41"/>
      <c r="R103" s="41"/>
      <c r="S103" s="41"/>
      <c r="T103" s="77"/>
      <c r="AT103" s="24" t="s">
        <v>142</v>
      </c>
      <c r="AU103" s="24" t="s">
        <v>83</v>
      </c>
    </row>
    <row r="104" spans="2:65" s="11" customFormat="1" ht="13.5">
      <c r="B104" s="206"/>
      <c r="C104" s="207"/>
      <c r="D104" s="203" t="s">
        <v>144</v>
      </c>
      <c r="E104" s="208" t="s">
        <v>22</v>
      </c>
      <c r="F104" s="209" t="s">
        <v>627</v>
      </c>
      <c r="G104" s="207"/>
      <c r="H104" s="210">
        <v>135</v>
      </c>
      <c r="I104" s="211"/>
      <c r="J104" s="207"/>
      <c r="K104" s="207"/>
      <c r="L104" s="212"/>
      <c r="M104" s="213"/>
      <c r="N104" s="214"/>
      <c r="O104" s="214"/>
      <c r="P104" s="214"/>
      <c r="Q104" s="214"/>
      <c r="R104" s="214"/>
      <c r="S104" s="214"/>
      <c r="T104" s="215"/>
      <c r="AT104" s="216" t="s">
        <v>144</v>
      </c>
      <c r="AU104" s="216" t="s">
        <v>83</v>
      </c>
      <c r="AV104" s="11" t="s">
        <v>83</v>
      </c>
      <c r="AW104" s="11" t="s">
        <v>38</v>
      </c>
      <c r="AX104" s="11" t="s">
        <v>74</v>
      </c>
      <c r="AY104" s="216" t="s">
        <v>133</v>
      </c>
    </row>
    <row r="105" spans="2:65" s="12" customFormat="1" ht="13.5">
      <c r="B105" s="217"/>
      <c r="C105" s="218"/>
      <c r="D105" s="203" t="s">
        <v>144</v>
      </c>
      <c r="E105" s="219" t="s">
        <v>22</v>
      </c>
      <c r="F105" s="220" t="s">
        <v>628</v>
      </c>
      <c r="G105" s="218"/>
      <c r="H105" s="219" t="s">
        <v>22</v>
      </c>
      <c r="I105" s="221"/>
      <c r="J105" s="218"/>
      <c r="K105" s="218"/>
      <c r="L105" s="222"/>
      <c r="M105" s="223"/>
      <c r="N105" s="224"/>
      <c r="O105" s="224"/>
      <c r="P105" s="224"/>
      <c r="Q105" s="224"/>
      <c r="R105" s="224"/>
      <c r="S105" s="224"/>
      <c r="T105" s="225"/>
      <c r="AT105" s="226" t="s">
        <v>144</v>
      </c>
      <c r="AU105" s="226" t="s">
        <v>83</v>
      </c>
      <c r="AV105" s="12" t="s">
        <v>24</v>
      </c>
      <c r="AW105" s="12" t="s">
        <v>38</v>
      </c>
      <c r="AX105" s="12" t="s">
        <v>74</v>
      </c>
      <c r="AY105" s="226" t="s">
        <v>133</v>
      </c>
    </row>
    <row r="106" spans="2:65" s="11" customFormat="1" ht="13.5">
      <c r="B106" s="206"/>
      <c r="C106" s="207"/>
      <c r="D106" s="203" t="s">
        <v>144</v>
      </c>
      <c r="E106" s="208" t="s">
        <v>22</v>
      </c>
      <c r="F106" s="209" t="s">
        <v>629</v>
      </c>
      <c r="G106" s="207"/>
      <c r="H106" s="210">
        <v>10.8</v>
      </c>
      <c r="I106" s="211"/>
      <c r="J106" s="207"/>
      <c r="K106" s="207"/>
      <c r="L106" s="212"/>
      <c r="M106" s="213"/>
      <c r="N106" s="214"/>
      <c r="O106" s="214"/>
      <c r="P106" s="214"/>
      <c r="Q106" s="214"/>
      <c r="R106" s="214"/>
      <c r="S106" s="214"/>
      <c r="T106" s="215"/>
      <c r="AT106" s="216" t="s">
        <v>144</v>
      </c>
      <c r="AU106" s="216" t="s">
        <v>83</v>
      </c>
      <c r="AV106" s="11" t="s">
        <v>83</v>
      </c>
      <c r="AW106" s="11" t="s">
        <v>38</v>
      </c>
      <c r="AX106" s="11" t="s">
        <v>74</v>
      </c>
      <c r="AY106" s="216" t="s">
        <v>133</v>
      </c>
    </row>
    <row r="107" spans="2:65" s="12" customFormat="1" ht="13.5">
      <c r="B107" s="217"/>
      <c r="C107" s="218"/>
      <c r="D107" s="203" t="s">
        <v>144</v>
      </c>
      <c r="E107" s="219" t="s">
        <v>22</v>
      </c>
      <c r="F107" s="220" t="s">
        <v>630</v>
      </c>
      <c r="G107" s="218"/>
      <c r="H107" s="219" t="s">
        <v>22</v>
      </c>
      <c r="I107" s="221"/>
      <c r="J107" s="218"/>
      <c r="K107" s="218"/>
      <c r="L107" s="222"/>
      <c r="M107" s="223"/>
      <c r="N107" s="224"/>
      <c r="O107" s="224"/>
      <c r="P107" s="224"/>
      <c r="Q107" s="224"/>
      <c r="R107" s="224"/>
      <c r="S107" s="224"/>
      <c r="T107" s="225"/>
      <c r="AT107" s="226" t="s">
        <v>144</v>
      </c>
      <c r="AU107" s="226" t="s">
        <v>83</v>
      </c>
      <c r="AV107" s="12" t="s">
        <v>24</v>
      </c>
      <c r="AW107" s="12" t="s">
        <v>38</v>
      </c>
      <c r="AX107" s="12" t="s">
        <v>74</v>
      </c>
      <c r="AY107" s="226" t="s">
        <v>133</v>
      </c>
    </row>
    <row r="108" spans="2:65" s="13" customFormat="1" ht="13.5">
      <c r="B108" s="227"/>
      <c r="C108" s="228"/>
      <c r="D108" s="203" t="s">
        <v>144</v>
      </c>
      <c r="E108" s="229" t="s">
        <v>22</v>
      </c>
      <c r="F108" s="230" t="s">
        <v>147</v>
      </c>
      <c r="G108" s="228"/>
      <c r="H108" s="231">
        <v>145.80000000000001</v>
      </c>
      <c r="I108" s="232"/>
      <c r="J108" s="228"/>
      <c r="K108" s="228"/>
      <c r="L108" s="233"/>
      <c r="M108" s="234"/>
      <c r="N108" s="235"/>
      <c r="O108" s="235"/>
      <c r="P108" s="235"/>
      <c r="Q108" s="235"/>
      <c r="R108" s="235"/>
      <c r="S108" s="235"/>
      <c r="T108" s="236"/>
      <c r="AT108" s="237" t="s">
        <v>144</v>
      </c>
      <c r="AU108" s="237" t="s">
        <v>83</v>
      </c>
      <c r="AV108" s="13" t="s">
        <v>140</v>
      </c>
      <c r="AW108" s="13" t="s">
        <v>38</v>
      </c>
      <c r="AX108" s="13" t="s">
        <v>24</v>
      </c>
      <c r="AY108" s="237" t="s">
        <v>133</v>
      </c>
    </row>
    <row r="109" spans="2:65" s="1" customFormat="1" ht="16.5" customHeight="1">
      <c r="B109" s="40"/>
      <c r="C109" s="191" t="s">
        <v>153</v>
      </c>
      <c r="D109" s="191" t="s">
        <v>135</v>
      </c>
      <c r="E109" s="192" t="s">
        <v>205</v>
      </c>
      <c r="F109" s="193" t="s">
        <v>206</v>
      </c>
      <c r="G109" s="194" t="s">
        <v>189</v>
      </c>
      <c r="H109" s="195">
        <v>72.900000000000006</v>
      </c>
      <c r="I109" s="196"/>
      <c r="J109" s="197">
        <f>ROUND(I109*H109,2)</f>
        <v>0</v>
      </c>
      <c r="K109" s="193" t="s">
        <v>139</v>
      </c>
      <c r="L109" s="60"/>
      <c r="M109" s="198" t="s">
        <v>22</v>
      </c>
      <c r="N109" s="199" t="s">
        <v>45</v>
      </c>
      <c r="O109" s="41"/>
      <c r="P109" s="200">
        <f>O109*H109</f>
        <v>0</v>
      </c>
      <c r="Q109" s="200">
        <v>0</v>
      </c>
      <c r="R109" s="200">
        <f>Q109*H109</f>
        <v>0</v>
      </c>
      <c r="S109" s="200">
        <v>0</v>
      </c>
      <c r="T109" s="201">
        <f>S109*H109</f>
        <v>0</v>
      </c>
      <c r="AR109" s="24" t="s">
        <v>140</v>
      </c>
      <c r="AT109" s="24" t="s">
        <v>135</v>
      </c>
      <c r="AU109" s="24" t="s">
        <v>83</v>
      </c>
      <c r="AY109" s="24" t="s">
        <v>133</v>
      </c>
      <c r="BE109" s="202">
        <f>IF(N109="základní",J109,0)</f>
        <v>0</v>
      </c>
      <c r="BF109" s="202">
        <f>IF(N109="snížená",J109,0)</f>
        <v>0</v>
      </c>
      <c r="BG109" s="202">
        <f>IF(N109="zákl. přenesená",J109,0)</f>
        <v>0</v>
      </c>
      <c r="BH109" s="202">
        <f>IF(N109="sníž. přenesená",J109,0)</f>
        <v>0</v>
      </c>
      <c r="BI109" s="202">
        <f>IF(N109="nulová",J109,0)</f>
        <v>0</v>
      </c>
      <c r="BJ109" s="24" t="s">
        <v>24</v>
      </c>
      <c r="BK109" s="202">
        <f>ROUND(I109*H109,2)</f>
        <v>0</v>
      </c>
      <c r="BL109" s="24" t="s">
        <v>140</v>
      </c>
      <c r="BM109" s="24" t="s">
        <v>631</v>
      </c>
    </row>
    <row r="110" spans="2:65" s="11" customFormat="1" ht="13.5">
      <c r="B110" s="206"/>
      <c r="C110" s="207"/>
      <c r="D110" s="203" t="s">
        <v>144</v>
      </c>
      <c r="E110" s="208" t="s">
        <v>22</v>
      </c>
      <c r="F110" s="209" t="s">
        <v>632</v>
      </c>
      <c r="G110" s="207"/>
      <c r="H110" s="210">
        <v>72.900000000000006</v>
      </c>
      <c r="I110" s="211"/>
      <c r="J110" s="207"/>
      <c r="K110" s="207"/>
      <c r="L110" s="212"/>
      <c r="M110" s="213"/>
      <c r="N110" s="214"/>
      <c r="O110" s="214"/>
      <c r="P110" s="214"/>
      <c r="Q110" s="214"/>
      <c r="R110" s="214"/>
      <c r="S110" s="214"/>
      <c r="T110" s="215"/>
      <c r="AT110" s="216" t="s">
        <v>144</v>
      </c>
      <c r="AU110" s="216" t="s">
        <v>83</v>
      </c>
      <c r="AV110" s="11" t="s">
        <v>83</v>
      </c>
      <c r="AW110" s="11" t="s">
        <v>38</v>
      </c>
      <c r="AX110" s="11" t="s">
        <v>74</v>
      </c>
      <c r="AY110" s="216" t="s">
        <v>133</v>
      </c>
    </row>
    <row r="111" spans="2:65" s="13" customFormat="1" ht="13.5">
      <c r="B111" s="227"/>
      <c r="C111" s="228"/>
      <c r="D111" s="203" t="s">
        <v>144</v>
      </c>
      <c r="E111" s="229" t="s">
        <v>22</v>
      </c>
      <c r="F111" s="230" t="s">
        <v>147</v>
      </c>
      <c r="G111" s="228"/>
      <c r="H111" s="231">
        <v>72.900000000000006</v>
      </c>
      <c r="I111" s="232"/>
      <c r="J111" s="228"/>
      <c r="K111" s="228"/>
      <c r="L111" s="233"/>
      <c r="M111" s="234"/>
      <c r="N111" s="235"/>
      <c r="O111" s="235"/>
      <c r="P111" s="235"/>
      <c r="Q111" s="235"/>
      <c r="R111" s="235"/>
      <c r="S111" s="235"/>
      <c r="T111" s="236"/>
      <c r="AT111" s="237" t="s">
        <v>144</v>
      </c>
      <c r="AU111" s="237" t="s">
        <v>83</v>
      </c>
      <c r="AV111" s="13" t="s">
        <v>140</v>
      </c>
      <c r="AW111" s="13" t="s">
        <v>38</v>
      </c>
      <c r="AX111" s="13" t="s">
        <v>24</v>
      </c>
      <c r="AY111" s="237" t="s">
        <v>133</v>
      </c>
    </row>
    <row r="112" spans="2:65" s="1" customFormat="1" ht="16.5" customHeight="1">
      <c r="B112" s="40"/>
      <c r="C112" s="191" t="s">
        <v>140</v>
      </c>
      <c r="D112" s="191" t="s">
        <v>135</v>
      </c>
      <c r="E112" s="192" t="s">
        <v>633</v>
      </c>
      <c r="F112" s="193" t="s">
        <v>634</v>
      </c>
      <c r="G112" s="194" t="s">
        <v>138</v>
      </c>
      <c r="H112" s="195">
        <v>324</v>
      </c>
      <c r="I112" s="196"/>
      <c r="J112" s="197">
        <f>ROUND(I112*H112,2)</f>
        <v>0</v>
      </c>
      <c r="K112" s="193" t="s">
        <v>139</v>
      </c>
      <c r="L112" s="60"/>
      <c r="M112" s="198" t="s">
        <v>22</v>
      </c>
      <c r="N112" s="199" t="s">
        <v>45</v>
      </c>
      <c r="O112" s="41"/>
      <c r="P112" s="200">
        <f>O112*H112</f>
        <v>0</v>
      </c>
      <c r="Q112" s="200">
        <v>8.4999999999999995E-4</v>
      </c>
      <c r="R112" s="200">
        <f>Q112*H112</f>
        <v>0.27539999999999998</v>
      </c>
      <c r="S112" s="200">
        <v>0</v>
      </c>
      <c r="T112" s="201">
        <f>S112*H112</f>
        <v>0</v>
      </c>
      <c r="AR112" s="24" t="s">
        <v>140</v>
      </c>
      <c r="AT112" s="24" t="s">
        <v>135</v>
      </c>
      <c r="AU112" s="24" t="s">
        <v>83</v>
      </c>
      <c r="AY112" s="24" t="s">
        <v>133</v>
      </c>
      <c r="BE112" s="202">
        <f>IF(N112="základní",J112,0)</f>
        <v>0</v>
      </c>
      <c r="BF112" s="202">
        <f>IF(N112="snížená",J112,0)</f>
        <v>0</v>
      </c>
      <c r="BG112" s="202">
        <f>IF(N112="zákl. přenesená",J112,0)</f>
        <v>0</v>
      </c>
      <c r="BH112" s="202">
        <f>IF(N112="sníž. přenesená",J112,0)</f>
        <v>0</v>
      </c>
      <c r="BI112" s="202">
        <f>IF(N112="nulová",J112,0)</f>
        <v>0</v>
      </c>
      <c r="BJ112" s="24" t="s">
        <v>24</v>
      </c>
      <c r="BK112" s="202">
        <f>ROUND(I112*H112,2)</f>
        <v>0</v>
      </c>
      <c r="BL112" s="24" t="s">
        <v>140</v>
      </c>
      <c r="BM112" s="24" t="s">
        <v>635</v>
      </c>
    </row>
    <row r="113" spans="2:65" s="11" customFormat="1" ht="13.5">
      <c r="B113" s="206"/>
      <c r="C113" s="207"/>
      <c r="D113" s="203" t="s">
        <v>144</v>
      </c>
      <c r="E113" s="208" t="s">
        <v>22</v>
      </c>
      <c r="F113" s="209" t="s">
        <v>636</v>
      </c>
      <c r="G113" s="207"/>
      <c r="H113" s="210">
        <v>300</v>
      </c>
      <c r="I113" s="211"/>
      <c r="J113" s="207"/>
      <c r="K113" s="207"/>
      <c r="L113" s="212"/>
      <c r="M113" s="213"/>
      <c r="N113" s="214"/>
      <c r="O113" s="214"/>
      <c r="P113" s="214"/>
      <c r="Q113" s="214"/>
      <c r="R113" s="214"/>
      <c r="S113" s="214"/>
      <c r="T113" s="215"/>
      <c r="AT113" s="216" t="s">
        <v>144</v>
      </c>
      <c r="AU113" s="216" t="s">
        <v>83</v>
      </c>
      <c r="AV113" s="11" t="s">
        <v>83</v>
      </c>
      <c r="AW113" s="11" t="s">
        <v>38</v>
      </c>
      <c r="AX113" s="11" t="s">
        <v>74</v>
      </c>
      <c r="AY113" s="216" t="s">
        <v>133</v>
      </c>
    </row>
    <row r="114" spans="2:65" s="11" customFormat="1" ht="13.5">
      <c r="B114" s="206"/>
      <c r="C114" s="207"/>
      <c r="D114" s="203" t="s">
        <v>144</v>
      </c>
      <c r="E114" s="208" t="s">
        <v>22</v>
      </c>
      <c r="F114" s="209" t="s">
        <v>637</v>
      </c>
      <c r="G114" s="207"/>
      <c r="H114" s="210">
        <v>24</v>
      </c>
      <c r="I114" s="211"/>
      <c r="J114" s="207"/>
      <c r="K114" s="207"/>
      <c r="L114" s="212"/>
      <c r="M114" s="213"/>
      <c r="N114" s="214"/>
      <c r="O114" s="214"/>
      <c r="P114" s="214"/>
      <c r="Q114" s="214"/>
      <c r="R114" s="214"/>
      <c r="S114" s="214"/>
      <c r="T114" s="215"/>
      <c r="AT114" s="216" t="s">
        <v>144</v>
      </c>
      <c r="AU114" s="216" t="s">
        <v>83</v>
      </c>
      <c r="AV114" s="11" t="s">
        <v>83</v>
      </c>
      <c r="AW114" s="11" t="s">
        <v>38</v>
      </c>
      <c r="AX114" s="11" t="s">
        <v>74</v>
      </c>
      <c r="AY114" s="216" t="s">
        <v>133</v>
      </c>
    </row>
    <row r="115" spans="2:65" s="13" customFormat="1" ht="13.5">
      <c r="B115" s="227"/>
      <c r="C115" s="228"/>
      <c r="D115" s="203" t="s">
        <v>144</v>
      </c>
      <c r="E115" s="229" t="s">
        <v>22</v>
      </c>
      <c r="F115" s="230" t="s">
        <v>147</v>
      </c>
      <c r="G115" s="228"/>
      <c r="H115" s="231">
        <v>324</v>
      </c>
      <c r="I115" s="232"/>
      <c r="J115" s="228"/>
      <c r="K115" s="228"/>
      <c r="L115" s="233"/>
      <c r="M115" s="234"/>
      <c r="N115" s="235"/>
      <c r="O115" s="235"/>
      <c r="P115" s="235"/>
      <c r="Q115" s="235"/>
      <c r="R115" s="235"/>
      <c r="S115" s="235"/>
      <c r="T115" s="236"/>
      <c r="AT115" s="237" t="s">
        <v>144</v>
      </c>
      <c r="AU115" s="237" t="s">
        <v>83</v>
      </c>
      <c r="AV115" s="13" t="s">
        <v>140</v>
      </c>
      <c r="AW115" s="13" t="s">
        <v>38</v>
      </c>
      <c r="AX115" s="13" t="s">
        <v>24</v>
      </c>
      <c r="AY115" s="237" t="s">
        <v>133</v>
      </c>
    </row>
    <row r="116" spans="2:65" s="1" customFormat="1" ht="16.5" customHeight="1">
      <c r="B116" s="40"/>
      <c r="C116" s="191" t="s">
        <v>162</v>
      </c>
      <c r="D116" s="191" t="s">
        <v>135</v>
      </c>
      <c r="E116" s="192" t="s">
        <v>638</v>
      </c>
      <c r="F116" s="193" t="s">
        <v>639</v>
      </c>
      <c r="G116" s="194" t="s">
        <v>138</v>
      </c>
      <c r="H116" s="195">
        <v>324</v>
      </c>
      <c r="I116" s="196"/>
      <c r="J116" s="197">
        <f>ROUND(I116*H116,2)</f>
        <v>0</v>
      </c>
      <c r="K116" s="193" t="s">
        <v>139</v>
      </c>
      <c r="L116" s="60"/>
      <c r="M116" s="198" t="s">
        <v>22</v>
      </c>
      <c r="N116" s="199" t="s">
        <v>45</v>
      </c>
      <c r="O116" s="41"/>
      <c r="P116" s="200">
        <f>O116*H116</f>
        <v>0</v>
      </c>
      <c r="Q116" s="200">
        <v>0</v>
      </c>
      <c r="R116" s="200">
        <f>Q116*H116</f>
        <v>0</v>
      </c>
      <c r="S116" s="200">
        <v>0</v>
      </c>
      <c r="T116" s="201">
        <f>S116*H116</f>
        <v>0</v>
      </c>
      <c r="AR116" s="24" t="s">
        <v>140</v>
      </c>
      <c r="AT116" s="24" t="s">
        <v>135</v>
      </c>
      <c r="AU116" s="24" t="s">
        <v>83</v>
      </c>
      <c r="AY116" s="24" t="s">
        <v>133</v>
      </c>
      <c r="BE116" s="202">
        <f>IF(N116="základní",J116,0)</f>
        <v>0</v>
      </c>
      <c r="BF116" s="202">
        <f>IF(N116="snížená",J116,0)</f>
        <v>0</v>
      </c>
      <c r="BG116" s="202">
        <f>IF(N116="zákl. přenesená",J116,0)</f>
        <v>0</v>
      </c>
      <c r="BH116" s="202">
        <f>IF(N116="sníž. přenesená",J116,0)</f>
        <v>0</v>
      </c>
      <c r="BI116" s="202">
        <f>IF(N116="nulová",J116,0)</f>
        <v>0</v>
      </c>
      <c r="BJ116" s="24" t="s">
        <v>24</v>
      </c>
      <c r="BK116" s="202">
        <f>ROUND(I116*H116,2)</f>
        <v>0</v>
      </c>
      <c r="BL116" s="24" t="s">
        <v>140</v>
      </c>
      <c r="BM116" s="24" t="s">
        <v>640</v>
      </c>
    </row>
    <row r="117" spans="2:65" s="11" customFormat="1" ht="13.5">
      <c r="B117" s="206"/>
      <c r="C117" s="207"/>
      <c r="D117" s="203" t="s">
        <v>144</v>
      </c>
      <c r="E117" s="208" t="s">
        <v>22</v>
      </c>
      <c r="F117" s="209" t="s">
        <v>641</v>
      </c>
      <c r="G117" s="207"/>
      <c r="H117" s="210">
        <v>324</v>
      </c>
      <c r="I117" s="211"/>
      <c r="J117" s="207"/>
      <c r="K117" s="207"/>
      <c r="L117" s="212"/>
      <c r="M117" s="213"/>
      <c r="N117" s="214"/>
      <c r="O117" s="214"/>
      <c r="P117" s="214"/>
      <c r="Q117" s="214"/>
      <c r="R117" s="214"/>
      <c r="S117" s="214"/>
      <c r="T117" s="215"/>
      <c r="AT117" s="216" t="s">
        <v>144</v>
      </c>
      <c r="AU117" s="216" t="s">
        <v>83</v>
      </c>
      <c r="AV117" s="11" t="s">
        <v>83</v>
      </c>
      <c r="AW117" s="11" t="s">
        <v>38</v>
      </c>
      <c r="AX117" s="11" t="s">
        <v>74</v>
      </c>
      <c r="AY117" s="216" t="s">
        <v>133</v>
      </c>
    </row>
    <row r="118" spans="2:65" s="13" customFormat="1" ht="13.5">
      <c r="B118" s="227"/>
      <c r="C118" s="228"/>
      <c r="D118" s="203" t="s">
        <v>144</v>
      </c>
      <c r="E118" s="229" t="s">
        <v>22</v>
      </c>
      <c r="F118" s="230" t="s">
        <v>147</v>
      </c>
      <c r="G118" s="228"/>
      <c r="H118" s="231">
        <v>324</v>
      </c>
      <c r="I118" s="232"/>
      <c r="J118" s="228"/>
      <c r="K118" s="228"/>
      <c r="L118" s="233"/>
      <c r="M118" s="234"/>
      <c r="N118" s="235"/>
      <c r="O118" s="235"/>
      <c r="P118" s="235"/>
      <c r="Q118" s="235"/>
      <c r="R118" s="235"/>
      <c r="S118" s="235"/>
      <c r="T118" s="236"/>
      <c r="AT118" s="237" t="s">
        <v>144</v>
      </c>
      <c r="AU118" s="237" t="s">
        <v>83</v>
      </c>
      <c r="AV118" s="13" t="s">
        <v>140</v>
      </c>
      <c r="AW118" s="13" t="s">
        <v>38</v>
      </c>
      <c r="AX118" s="13" t="s">
        <v>24</v>
      </c>
      <c r="AY118" s="237" t="s">
        <v>133</v>
      </c>
    </row>
    <row r="119" spans="2:65" s="1" customFormat="1" ht="16.5" customHeight="1">
      <c r="B119" s="40"/>
      <c r="C119" s="191" t="s">
        <v>168</v>
      </c>
      <c r="D119" s="191" t="s">
        <v>135</v>
      </c>
      <c r="E119" s="192" t="s">
        <v>210</v>
      </c>
      <c r="F119" s="193" t="s">
        <v>211</v>
      </c>
      <c r="G119" s="194" t="s">
        <v>189</v>
      </c>
      <c r="H119" s="195">
        <v>13.596</v>
      </c>
      <c r="I119" s="196"/>
      <c r="J119" s="197">
        <f>ROUND(I119*H119,2)</f>
        <v>0</v>
      </c>
      <c r="K119" s="193" t="s">
        <v>139</v>
      </c>
      <c r="L119" s="60"/>
      <c r="M119" s="198" t="s">
        <v>22</v>
      </c>
      <c r="N119" s="199" t="s">
        <v>45</v>
      </c>
      <c r="O119" s="41"/>
      <c r="P119" s="200">
        <f>O119*H119</f>
        <v>0</v>
      </c>
      <c r="Q119" s="200">
        <v>0</v>
      </c>
      <c r="R119" s="200">
        <f>Q119*H119</f>
        <v>0</v>
      </c>
      <c r="S119" s="200">
        <v>0</v>
      </c>
      <c r="T119" s="201">
        <f>S119*H119</f>
        <v>0</v>
      </c>
      <c r="AR119" s="24" t="s">
        <v>140</v>
      </c>
      <c r="AT119" s="24" t="s">
        <v>135</v>
      </c>
      <c r="AU119" s="24" t="s">
        <v>83</v>
      </c>
      <c r="AY119" s="24" t="s">
        <v>133</v>
      </c>
      <c r="BE119" s="202">
        <f>IF(N119="základní",J119,0)</f>
        <v>0</v>
      </c>
      <c r="BF119" s="202">
        <f>IF(N119="snížená",J119,0)</f>
        <v>0</v>
      </c>
      <c r="BG119" s="202">
        <f>IF(N119="zákl. přenesená",J119,0)</f>
        <v>0</v>
      </c>
      <c r="BH119" s="202">
        <f>IF(N119="sníž. přenesená",J119,0)</f>
        <v>0</v>
      </c>
      <c r="BI119" s="202">
        <f>IF(N119="nulová",J119,0)</f>
        <v>0</v>
      </c>
      <c r="BJ119" s="24" t="s">
        <v>24</v>
      </c>
      <c r="BK119" s="202">
        <f>ROUND(I119*H119,2)</f>
        <v>0</v>
      </c>
      <c r="BL119" s="24" t="s">
        <v>140</v>
      </c>
      <c r="BM119" s="24" t="s">
        <v>642</v>
      </c>
    </row>
    <row r="120" spans="2:65" s="11" customFormat="1" ht="13.5">
      <c r="B120" s="206"/>
      <c r="C120" s="207"/>
      <c r="D120" s="203" t="s">
        <v>144</v>
      </c>
      <c r="E120" s="208" t="s">
        <v>22</v>
      </c>
      <c r="F120" s="209" t="s">
        <v>643</v>
      </c>
      <c r="G120" s="207"/>
      <c r="H120" s="210">
        <v>13.596</v>
      </c>
      <c r="I120" s="211"/>
      <c r="J120" s="207"/>
      <c r="K120" s="207"/>
      <c r="L120" s="212"/>
      <c r="M120" s="213"/>
      <c r="N120" s="214"/>
      <c r="O120" s="214"/>
      <c r="P120" s="214"/>
      <c r="Q120" s="214"/>
      <c r="R120" s="214"/>
      <c r="S120" s="214"/>
      <c r="T120" s="215"/>
      <c r="AT120" s="216" t="s">
        <v>144</v>
      </c>
      <c r="AU120" s="216" t="s">
        <v>83</v>
      </c>
      <c r="AV120" s="11" t="s">
        <v>83</v>
      </c>
      <c r="AW120" s="11" t="s">
        <v>38</v>
      </c>
      <c r="AX120" s="11" t="s">
        <v>74</v>
      </c>
      <c r="AY120" s="216" t="s">
        <v>133</v>
      </c>
    </row>
    <row r="121" spans="2:65" s="13" customFormat="1" ht="13.5">
      <c r="B121" s="227"/>
      <c r="C121" s="228"/>
      <c r="D121" s="203" t="s">
        <v>144</v>
      </c>
      <c r="E121" s="229" t="s">
        <v>22</v>
      </c>
      <c r="F121" s="230" t="s">
        <v>147</v>
      </c>
      <c r="G121" s="228"/>
      <c r="H121" s="231">
        <v>13.596</v>
      </c>
      <c r="I121" s="232"/>
      <c r="J121" s="228"/>
      <c r="K121" s="228"/>
      <c r="L121" s="233"/>
      <c r="M121" s="234"/>
      <c r="N121" s="235"/>
      <c r="O121" s="235"/>
      <c r="P121" s="235"/>
      <c r="Q121" s="235"/>
      <c r="R121" s="235"/>
      <c r="S121" s="235"/>
      <c r="T121" s="236"/>
      <c r="AT121" s="237" t="s">
        <v>144</v>
      </c>
      <c r="AU121" s="237" t="s">
        <v>83</v>
      </c>
      <c r="AV121" s="13" t="s">
        <v>140</v>
      </c>
      <c r="AW121" s="13" t="s">
        <v>38</v>
      </c>
      <c r="AX121" s="13" t="s">
        <v>24</v>
      </c>
      <c r="AY121" s="237" t="s">
        <v>133</v>
      </c>
    </row>
    <row r="122" spans="2:65" s="1" customFormat="1" ht="16.5" customHeight="1">
      <c r="B122" s="40"/>
      <c r="C122" s="191" t="s">
        <v>172</v>
      </c>
      <c r="D122" s="191" t="s">
        <v>135</v>
      </c>
      <c r="E122" s="192" t="s">
        <v>213</v>
      </c>
      <c r="F122" s="193" t="s">
        <v>214</v>
      </c>
      <c r="G122" s="194" t="s">
        <v>189</v>
      </c>
      <c r="H122" s="195">
        <v>132.20400000000001</v>
      </c>
      <c r="I122" s="196"/>
      <c r="J122" s="197">
        <f>ROUND(I122*H122,2)</f>
        <v>0</v>
      </c>
      <c r="K122" s="193" t="s">
        <v>139</v>
      </c>
      <c r="L122" s="60"/>
      <c r="M122" s="198" t="s">
        <v>22</v>
      </c>
      <c r="N122" s="199" t="s">
        <v>45</v>
      </c>
      <c r="O122" s="41"/>
      <c r="P122" s="200">
        <f>O122*H122</f>
        <v>0</v>
      </c>
      <c r="Q122" s="200">
        <v>0</v>
      </c>
      <c r="R122" s="200">
        <f>Q122*H122</f>
        <v>0</v>
      </c>
      <c r="S122" s="200">
        <v>0</v>
      </c>
      <c r="T122" s="201">
        <f>S122*H122</f>
        <v>0</v>
      </c>
      <c r="AR122" s="24" t="s">
        <v>140</v>
      </c>
      <c r="AT122" s="24" t="s">
        <v>135</v>
      </c>
      <c r="AU122" s="24" t="s">
        <v>83</v>
      </c>
      <c r="AY122" s="24" t="s">
        <v>133</v>
      </c>
      <c r="BE122" s="202">
        <f>IF(N122="základní",J122,0)</f>
        <v>0</v>
      </c>
      <c r="BF122" s="202">
        <f>IF(N122="snížená",J122,0)</f>
        <v>0</v>
      </c>
      <c r="BG122" s="202">
        <f>IF(N122="zákl. přenesená",J122,0)</f>
        <v>0</v>
      </c>
      <c r="BH122" s="202">
        <f>IF(N122="sníž. přenesená",J122,0)</f>
        <v>0</v>
      </c>
      <c r="BI122" s="202">
        <f>IF(N122="nulová",J122,0)</f>
        <v>0</v>
      </c>
      <c r="BJ122" s="24" t="s">
        <v>24</v>
      </c>
      <c r="BK122" s="202">
        <f>ROUND(I122*H122,2)</f>
        <v>0</v>
      </c>
      <c r="BL122" s="24" t="s">
        <v>140</v>
      </c>
      <c r="BM122" s="24" t="s">
        <v>644</v>
      </c>
    </row>
    <row r="123" spans="2:65" s="11" customFormat="1" ht="13.5">
      <c r="B123" s="206"/>
      <c r="C123" s="207"/>
      <c r="D123" s="203" t="s">
        <v>144</v>
      </c>
      <c r="E123" s="208" t="s">
        <v>22</v>
      </c>
      <c r="F123" s="209" t="s">
        <v>645</v>
      </c>
      <c r="G123" s="207"/>
      <c r="H123" s="210">
        <v>132.20400000000001</v>
      </c>
      <c r="I123" s="211"/>
      <c r="J123" s="207"/>
      <c r="K123" s="207"/>
      <c r="L123" s="212"/>
      <c r="M123" s="213"/>
      <c r="N123" s="214"/>
      <c r="O123" s="214"/>
      <c r="P123" s="214"/>
      <c r="Q123" s="214"/>
      <c r="R123" s="214"/>
      <c r="S123" s="214"/>
      <c r="T123" s="215"/>
      <c r="AT123" s="216" t="s">
        <v>144</v>
      </c>
      <c r="AU123" s="216" t="s">
        <v>83</v>
      </c>
      <c r="AV123" s="11" t="s">
        <v>83</v>
      </c>
      <c r="AW123" s="11" t="s">
        <v>38</v>
      </c>
      <c r="AX123" s="11" t="s">
        <v>74</v>
      </c>
      <c r="AY123" s="216" t="s">
        <v>133</v>
      </c>
    </row>
    <row r="124" spans="2:65" s="13" customFormat="1" ht="13.5">
      <c r="B124" s="227"/>
      <c r="C124" s="228"/>
      <c r="D124" s="203" t="s">
        <v>144</v>
      </c>
      <c r="E124" s="229" t="s">
        <v>22</v>
      </c>
      <c r="F124" s="230" t="s">
        <v>147</v>
      </c>
      <c r="G124" s="228"/>
      <c r="H124" s="231">
        <v>132.20400000000001</v>
      </c>
      <c r="I124" s="232"/>
      <c r="J124" s="228"/>
      <c r="K124" s="228"/>
      <c r="L124" s="233"/>
      <c r="M124" s="234"/>
      <c r="N124" s="235"/>
      <c r="O124" s="235"/>
      <c r="P124" s="235"/>
      <c r="Q124" s="235"/>
      <c r="R124" s="235"/>
      <c r="S124" s="235"/>
      <c r="T124" s="236"/>
      <c r="AT124" s="237" t="s">
        <v>144</v>
      </c>
      <c r="AU124" s="237" t="s">
        <v>83</v>
      </c>
      <c r="AV124" s="13" t="s">
        <v>140</v>
      </c>
      <c r="AW124" s="13" t="s">
        <v>38</v>
      </c>
      <c r="AX124" s="13" t="s">
        <v>24</v>
      </c>
      <c r="AY124" s="237" t="s">
        <v>133</v>
      </c>
    </row>
    <row r="125" spans="2:65" s="1" customFormat="1" ht="25.5" customHeight="1">
      <c r="B125" s="40"/>
      <c r="C125" s="191" t="s">
        <v>178</v>
      </c>
      <c r="D125" s="191" t="s">
        <v>135</v>
      </c>
      <c r="E125" s="192" t="s">
        <v>218</v>
      </c>
      <c r="F125" s="193" t="s">
        <v>219</v>
      </c>
      <c r="G125" s="194" t="s">
        <v>189</v>
      </c>
      <c r="H125" s="195">
        <v>661.02</v>
      </c>
      <c r="I125" s="196"/>
      <c r="J125" s="197">
        <f>ROUND(I125*H125,2)</f>
        <v>0</v>
      </c>
      <c r="K125" s="193" t="s">
        <v>139</v>
      </c>
      <c r="L125" s="60"/>
      <c r="M125" s="198" t="s">
        <v>22</v>
      </c>
      <c r="N125" s="199" t="s">
        <v>45</v>
      </c>
      <c r="O125" s="41"/>
      <c r="P125" s="200">
        <f>O125*H125</f>
        <v>0</v>
      </c>
      <c r="Q125" s="200">
        <v>0</v>
      </c>
      <c r="R125" s="200">
        <f>Q125*H125</f>
        <v>0</v>
      </c>
      <c r="S125" s="200">
        <v>0</v>
      </c>
      <c r="T125" s="201">
        <f>S125*H125</f>
        <v>0</v>
      </c>
      <c r="AR125" s="24" t="s">
        <v>140</v>
      </c>
      <c r="AT125" s="24" t="s">
        <v>135</v>
      </c>
      <c r="AU125" s="24" t="s">
        <v>83</v>
      </c>
      <c r="AY125" s="24" t="s">
        <v>133</v>
      </c>
      <c r="BE125" s="202">
        <f>IF(N125="základní",J125,0)</f>
        <v>0</v>
      </c>
      <c r="BF125" s="202">
        <f>IF(N125="snížená",J125,0)</f>
        <v>0</v>
      </c>
      <c r="BG125" s="202">
        <f>IF(N125="zákl. přenesená",J125,0)</f>
        <v>0</v>
      </c>
      <c r="BH125" s="202">
        <f>IF(N125="sníž. přenesená",J125,0)</f>
        <v>0</v>
      </c>
      <c r="BI125" s="202">
        <f>IF(N125="nulová",J125,0)</f>
        <v>0</v>
      </c>
      <c r="BJ125" s="24" t="s">
        <v>24</v>
      </c>
      <c r="BK125" s="202">
        <f>ROUND(I125*H125,2)</f>
        <v>0</v>
      </c>
      <c r="BL125" s="24" t="s">
        <v>140</v>
      </c>
      <c r="BM125" s="24" t="s">
        <v>646</v>
      </c>
    </row>
    <row r="126" spans="2:65" s="11" customFormat="1" ht="13.5">
      <c r="B126" s="206"/>
      <c r="C126" s="207"/>
      <c r="D126" s="203" t="s">
        <v>144</v>
      </c>
      <c r="E126" s="208" t="s">
        <v>22</v>
      </c>
      <c r="F126" s="209" t="s">
        <v>647</v>
      </c>
      <c r="G126" s="207"/>
      <c r="H126" s="210">
        <v>661.02</v>
      </c>
      <c r="I126" s="211"/>
      <c r="J126" s="207"/>
      <c r="K126" s="207"/>
      <c r="L126" s="212"/>
      <c r="M126" s="213"/>
      <c r="N126" s="214"/>
      <c r="O126" s="214"/>
      <c r="P126" s="214"/>
      <c r="Q126" s="214"/>
      <c r="R126" s="214"/>
      <c r="S126" s="214"/>
      <c r="T126" s="215"/>
      <c r="AT126" s="216" t="s">
        <v>144</v>
      </c>
      <c r="AU126" s="216" t="s">
        <v>83</v>
      </c>
      <c r="AV126" s="11" t="s">
        <v>83</v>
      </c>
      <c r="AW126" s="11" t="s">
        <v>38</v>
      </c>
      <c r="AX126" s="11" t="s">
        <v>74</v>
      </c>
      <c r="AY126" s="216" t="s">
        <v>133</v>
      </c>
    </row>
    <row r="127" spans="2:65" s="13" customFormat="1" ht="13.5">
      <c r="B127" s="227"/>
      <c r="C127" s="228"/>
      <c r="D127" s="203" t="s">
        <v>144</v>
      </c>
      <c r="E127" s="229" t="s">
        <v>22</v>
      </c>
      <c r="F127" s="230" t="s">
        <v>147</v>
      </c>
      <c r="G127" s="228"/>
      <c r="H127" s="231">
        <v>661.02</v>
      </c>
      <c r="I127" s="232"/>
      <c r="J127" s="228"/>
      <c r="K127" s="228"/>
      <c r="L127" s="233"/>
      <c r="M127" s="234"/>
      <c r="N127" s="235"/>
      <c r="O127" s="235"/>
      <c r="P127" s="235"/>
      <c r="Q127" s="235"/>
      <c r="R127" s="235"/>
      <c r="S127" s="235"/>
      <c r="T127" s="236"/>
      <c r="AT127" s="237" t="s">
        <v>144</v>
      </c>
      <c r="AU127" s="237" t="s">
        <v>83</v>
      </c>
      <c r="AV127" s="13" t="s">
        <v>140</v>
      </c>
      <c r="AW127" s="13" t="s">
        <v>38</v>
      </c>
      <c r="AX127" s="13" t="s">
        <v>24</v>
      </c>
      <c r="AY127" s="237" t="s">
        <v>133</v>
      </c>
    </row>
    <row r="128" spans="2:65" s="1" customFormat="1" ht="16.5" customHeight="1">
      <c r="B128" s="40"/>
      <c r="C128" s="191" t="s">
        <v>182</v>
      </c>
      <c r="D128" s="191" t="s">
        <v>135</v>
      </c>
      <c r="E128" s="192" t="s">
        <v>223</v>
      </c>
      <c r="F128" s="193" t="s">
        <v>224</v>
      </c>
      <c r="G128" s="194" t="s">
        <v>189</v>
      </c>
      <c r="H128" s="195">
        <v>13.596</v>
      </c>
      <c r="I128" s="196"/>
      <c r="J128" s="197">
        <f>ROUND(I128*H128,2)</f>
        <v>0</v>
      </c>
      <c r="K128" s="193" t="s">
        <v>139</v>
      </c>
      <c r="L128" s="60"/>
      <c r="M128" s="198" t="s">
        <v>22</v>
      </c>
      <c r="N128" s="199" t="s">
        <v>45</v>
      </c>
      <c r="O128" s="41"/>
      <c r="P128" s="200">
        <f>O128*H128</f>
        <v>0</v>
      </c>
      <c r="Q128" s="200">
        <v>0</v>
      </c>
      <c r="R128" s="200">
        <f>Q128*H128</f>
        <v>0</v>
      </c>
      <c r="S128" s="200">
        <v>0</v>
      </c>
      <c r="T128" s="201">
        <f>S128*H128</f>
        <v>0</v>
      </c>
      <c r="AR128" s="24" t="s">
        <v>140</v>
      </c>
      <c r="AT128" s="24" t="s">
        <v>135</v>
      </c>
      <c r="AU128" s="24" t="s">
        <v>83</v>
      </c>
      <c r="AY128" s="24" t="s">
        <v>133</v>
      </c>
      <c r="BE128" s="202">
        <f>IF(N128="základní",J128,0)</f>
        <v>0</v>
      </c>
      <c r="BF128" s="202">
        <f>IF(N128="snížená",J128,0)</f>
        <v>0</v>
      </c>
      <c r="BG128" s="202">
        <f>IF(N128="zákl. přenesená",J128,0)</f>
        <v>0</v>
      </c>
      <c r="BH128" s="202">
        <f>IF(N128="sníž. přenesená",J128,0)</f>
        <v>0</v>
      </c>
      <c r="BI128" s="202">
        <f>IF(N128="nulová",J128,0)</f>
        <v>0</v>
      </c>
      <c r="BJ128" s="24" t="s">
        <v>24</v>
      </c>
      <c r="BK128" s="202">
        <f>ROUND(I128*H128,2)</f>
        <v>0</v>
      </c>
      <c r="BL128" s="24" t="s">
        <v>140</v>
      </c>
      <c r="BM128" s="24" t="s">
        <v>648</v>
      </c>
    </row>
    <row r="129" spans="2:65" s="11" customFormat="1" ht="13.5">
      <c r="B129" s="206"/>
      <c r="C129" s="207"/>
      <c r="D129" s="203" t="s">
        <v>144</v>
      </c>
      <c r="E129" s="208" t="s">
        <v>22</v>
      </c>
      <c r="F129" s="209" t="s">
        <v>643</v>
      </c>
      <c r="G129" s="207"/>
      <c r="H129" s="210">
        <v>13.596</v>
      </c>
      <c r="I129" s="211"/>
      <c r="J129" s="207"/>
      <c r="K129" s="207"/>
      <c r="L129" s="212"/>
      <c r="M129" s="213"/>
      <c r="N129" s="214"/>
      <c r="O129" s="214"/>
      <c r="P129" s="214"/>
      <c r="Q129" s="214"/>
      <c r="R129" s="214"/>
      <c r="S129" s="214"/>
      <c r="T129" s="215"/>
      <c r="AT129" s="216" t="s">
        <v>144</v>
      </c>
      <c r="AU129" s="216" t="s">
        <v>83</v>
      </c>
      <c r="AV129" s="11" t="s">
        <v>83</v>
      </c>
      <c r="AW129" s="11" t="s">
        <v>38</v>
      </c>
      <c r="AX129" s="11" t="s">
        <v>74</v>
      </c>
      <c r="AY129" s="216" t="s">
        <v>133</v>
      </c>
    </row>
    <row r="130" spans="2:65" s="13" customFormat="1" ht="13.5">
      <c r="B130" s="227"/>
      <c r="C130" s="228"/>
      <c r="D130" s="203" t="s">
        <v>144</v>
      </c>
      <c r="E130" s="229" t="s">
        <v>22</v>
      </c>
      <c r="F130" s="230" t="s">
        <v>147</v>
      </c>
      <c r="G130" s="228"/>
      <c r="H130" s="231">
        <v>13.596</v>
      </c>
      <c r="I130" s="232"/>
      <c r="J130" s="228"/>
      <c r="K130" s="228"/>
      <c r="L130" s="233"/>
      <c r="M130" s="234"/>
      <c r="N130" s="235"/>
      <c r="O130" s="235"/>
      <c r="P130" s="235"/>
      <c r="Q130" s="235"/>
      <c r="R130" s="235"/>
      <c r="S130" s="235"/>
      <c r="T130" s="236"/>
      <c r="AT130" s="237" t="s">
        <v>144</v>
      </c>
      <c r="AU130" s="237" t="s">
        <v>83</v>
      </c>
      <c r="AV130" s="13" t="s">
        <v>140</v>
      </c>
      <c r="AW130" s="13" t="s">
        <v>38</v>
      </c>
      <c r="AX130" s="13" t="s">
        <v>24</v>
      </c>
      <c r="AY130" s="237" t="s">
        <v>133</v>
      </c>
    </row>
    <row r="131" spans="2:65" s="1" customFormat="1" ht="16.5" customHeight="1">
      <c r="B131" s="40"/>
      <c r="C131" s="191" t="s">
        <v>28</v>
      </c>
      <c r="D131" s="191" t="s">
        <v>135</v>
      </c>
      <c r="E131" s="192" t="s">
        <v>240</v>
      </c>
      <c r="F131" s="193" t="s">
        <v>241</v>
      </c>
      <c r="G131" s="194" t="s">
        <v>189</v>
      </c>
      <c r="H131" s="195">
        <v>132.20400000000001</v>
      </c>
      <c r="I131" s="196"/>
      <c r="J131" s="197">
        <f>ROUND(I131*H131,2)</f>
        <v>0</v>
      </c>
      <c r="K131" s="193" t="s">
        <v>139</v>
      </c>
      <c r="L131" s="60"/>
      <c r="M131" s="198" t="s">
        <v>22</v>
      </c>
      <c r="N131" s="199" t="s">
        <v>45</v>
      </c>
      <c r="O131" s="41"/>
      <c r="P131" s="200">
        <f>O131*H131</f>
        <v>0</v>
      </c>
      <c r="Q131" s="200">
        <v>0</v>
      </c>
      <c r="R131" s="200">
        <f>Q131*H131</f>
        <v>0</v>
      </c>
      <c r="S131" s="200">
        <v>0</v>
      </c>
      <c r="T131" s="201">
        <f>S131*H131</f>
        <v>0</v>
      </c>
      <c r="AR131" s="24" t="s">
        <v>140</v>
      </c>
      <c r="AT131" s="24" t="s">
        <v>135</v>
      </c>
      <c r="AU131" s="24" t="s">
        <v>83</v>
      </c>
      <c r="AY131" s="24" t="s">
        <v>133</v>
      </c>
      <c r="BE131" s="202">
        <f>IF(N131="základní",J131,0)</f>
        <v>0</v>
      </c>
      <c r="BF131" s="202">
        <f>IF(N131="snížená",J131,0)</f>
        <v>0</v>
      </c>
      <c r="BG131" s="202">
        <f>IF(N131="zákl. přenesená",J131,0)</f>
        <v>0</v>
      </c>
      <c r="BH131" s="202">
        <f>IF(N131="sníž. přenesená",J131,0)</f>
        <v>0</v>
      </c>
      <c r="BI131" s="202">
        <f>IF(N131="nulová",J131,0)</f>
        <v>0</v>
      </c>
      <c r="BJ131" s="24" t="s">
        <v>24</v>
      </c>
      <c r="BK131" s="202">
        <f>ROUND(I131*H131,2)</f>
        <v>0</v>
      </c>
      <c r="BL131" s="24" t="s">
        <v>140</v>
      </c>
      <c r="BM131" s="24" t="s">
        <v>649</v>
      </c>
    </row>
    <row r="132" spans="2:65" s="11" customFormat="1" ht="13.5">
      <c r="B132" s="206"/>
      <c r="C132" s="207"/>
      <c r="D132" s="203" t="s">
        <v>144</v>
      </c>
      <c r="E132" s="208" t="s">
        <v>22</v>
      </c>
      <c r="F132" s="209" t="s">
        <v>650</v>
      </c>
      <c r="G132" s="207"/>
      <c r="H132" s="210">
        <v>132.20400000000001</v>
      </c>
      <c r="I132" s="211"/>
      <c r="J132" s="207"/>
      <c r="K132" s="207"/>
      <c r="L132" s="212"/>
      <c r="M132" s="213"/>
      <c r="N132" s="214"/>
      <c r="O132" s="214"/>
      <c r="P132" s="214"/>
      <c r="Q132" s="214"/>
      <c r="R132" s="214"/>
      <c r="S132" s="214"/>
      <c r="T132" s="215"/>
      <c r="AT132" s="216" t="s">
        <v>144</v>
      </c>
      <c r="AU132" s="216" t="s">
        <v>83</v>
      </c>
      <c r="AV132" s="11" t="s">
        <v>83</v>
      </c>
      <c r="AW132" s="11" t="s">
        <v>38</v>
      </c>
      <c r="AX132" s="11" t="s">
        <v>74</v>
      </c>
      <c r="AY132" s="216" t="s">
        <v>133</v>
      </c>
    </row>
    <row r="133" spans="2:65" s="13" customFormat="1" ht="13.5">
      <c r="B133" s="227"/>
      <c r="C133" s="228"/>
      <c r="D133" s="203" t="s">
        <v>144</v>
      </c>
      <c r="E133" s="229" t="s">
        <v>22</v>
      </c>
      <c r="F133" s="230" t="s">
        <v>147</v>
      </c>
      <c r="G133" s="228"/>
      <c r="H133" s="231">
        <v>132.20400000000001</v>
      </c>
      <c r="I133" s="232"/>
      <c r="J133" s="228"/>
      <c r="K133" s="228"/>
      <c r="L133" s="233"/>
      <c r="M133" s="234"/>
      <c r="N133" s="235"/>
      <c r="O133" s="235"/>
      <c r="P133" s="235"/>
      <c r="Q133" s="235"/>
      <c r="R133" s="235"/>
      <c r="S133" s="235"/>
      <c r="T133" s="236"/>
      <c r="AT133" s="237" t="s">
        <v>144</v>
      </c>
      <c r="AU133" s="237" t="s">
        <v>83</v>
      </c>
      <c r="AV133" s="13" t="s">
        <v>140</v>
      </c>
      <c r="AW133" s="13" t="s">
        <v>38</v>
      </c>
      <c r="AX133" s="13" t="s">
        <v>24</v>
      </c>
      <c r="AY133" s="237" t="s">
        <v>133</v>
      </c>
    </row>
    <row r="134" spans="2:65" s="1" customFormat="1" ht="16.5" customHeight="1">
      <c r="B134" s="40"/>
      <c r="C134" s="191" t="s">
        <v>194</v>
      </c>
      <c r="D134" s="191" t="s">
        <v>135</v>
      </c>
      <c r="E134" s="192" t="s">
        <v>244</v>
      </c>
      <c r="F134" s="193" t="s">
        <v>245</v>
      </c>
      <c r="G134" s="194" t="s">
        <v>236</v>
      </c>
      <c r="H134" s="195">
        <v>237.96700000000001</v>
      </c>
      <c r="I134" s="196"/>
      <c r="J134" s="197">
        <f>ROUND(I134*H134,2)</f>
        <v>0</v>
      </c>
      <c r="K134" s="193" t="s">
        <v>139</v>
      </c>
      <c r="L134" s="60"/>
      <c r="M134" s="198" t="s">
        <v>22</v>
      </c>
      <c r="N134" s="199" t="s">
        <v>45</v>
      </c>
      <c r="O134" s="41"/>
      <c r="P134" s="200">
        <f>O134*H134</f>
        <v>0</v>
      </c>
      <c r="Q134" s="200">
        <v>0</v>
      </c>
      <c r="R134" s="200">
        <f>Q134*H134</f>
        <v>0</v>
      </c>
      <c r="S134" s="200">
        <v>0</v>
      </c>
      <c r="T134" s="201">
        <f>S134*H134</f>
        <v>0</v>
      </c>
      <c r="AR134" s="24" t="s">
        <v>140</v>
      </c>
      <c r="AT134" s="24" t="s">
        <v>135</v>
      </c>
      <c r="AU134" s="24" t="s">
        <v>83</v>
      </c>
      <c r="AY134" s="24" t="s">
        <v>133</v>
      </c>
      <c r="BE134" s="202">
        <f>IF(N134="základní",J134,0)</f>
        <v>0</v>
      </c>
      <c r="BF134" s="202">
        <f>IF(N134="snížená",J134,0)</f>
        <v>0</v>
      </c>
      <c r="BG134" s="202">
        <f>IF(N134="zákl. přenesená",J134,0)</f>
        <v>0</v>
      </c>
      <c r="BH134" s="202">
        <f>IF(N134="sníž. přenesená",J134,0)</f>
        <v>0</v>
      </c>
      <c r="BI134" s="202">
        <f>IF(N134="nulová",J134,0)</f>
        <v>0</v>
      </c>
      <c r="BJ134" s="24" t="s">
        <v>24</v>
      </c>
      <c r="BK134" s="202">
        <f>ROUND(I134*H134,2)</f>
        <v>0</v>
      </c>
      <c r="BL134" s="24" t="s">
        <v>140</v>
      </c>
      <c r="BM134" s="24" t="s">
        <v>651</v>
      </c>
    </row>
    <row r="135" spans="2:65" s="11" customFormat="1" ht="13.5">
      <c r="B135" s="206"/>
      <c r="C135" s="207"/>
      <c r="D135" s="203" t="s">
        <v>144</v>
      </c>
      <c r="E135" s="208" t="s">
        <v>22</v>
      </c>
      <c r="F135" s="209" t="s">
        <v>652</v>
      </c>
      <c r="G135" s="207"/>
      <c r="H135" s="210">
        <v>237.96700000000001</v>
      </c>
      <c r="I135" s="211"/>
      <c r="J135" s="207"/>
      <c r="K135" s="207"/>
      <c r="L135" s="212"/>
      <c r="M135" s="213"/>
      <c r="N135" s="214"/>
      <c r="O135" s="214"/>
      <c r="P135" s="214"/>
      <c r="Q135" s="214"/>
      <c r="R135" s="214"/>
      <c r="S135" s="214"/>
      <c r="T135" s="215"/>
      <c r="AT135" s="216" t="s">
        <v>144</v>
      </c>
      <c r="AU135" s="216" t="s">
        <v>83</v>
      </c>
      <c r="AV135" s="11" t="s">
        <v>83</v>
      </c>
      <c r="AW135" s="11" t="s">
        <v>38</v>
      </c>
      <c r="AX135" s="11" t="s">
        <v>74</v>
      </c>
      <c r="AY135" s="216" t="s">
        <v>133</v>
      </c>
    </row>
    <row r="136" spans="2:65" s="13" customFormat="1" ht="13.5">
      <c r="B136" s="227"/>
      <c r="C136" s="228"/>
      <c r="D136" s="203" t="s">
        <v>144</v>
      </c>
      <c r="E136" s="229" t="s">
        <v>22</v>
      </c>
      <c r="F136" s="230" t="s">
        <v>147</v>
      </c>
      <c r="G136" s="228"/>
      <c r="H136" s="231">
        <v>237.96700000000001</v>
      </c>
      <c r="I136" s="232"/>
      <c r="J136" s="228"/>
      <c r="K136" s="228"/>
      <c r="L136" s="233"/>
      <c r="M136" s="234"/>
      <c r="N136" s="235"/>
      <c r="O136" s="235"/>
      <c r="P136" s="235"/>
      <c r="Q136" s="235"/>
      <c r="R136" s="235"/>
      <c r="S136" s="235"/>
      <c r="T136" s="236"/>
      <c r="AT136" s="237" t="s">
        <v>144</v>
      </c>
      <c r="AU136" s="237" t="s">
        <v>83</v>
      </c>
      <c r="AV136" s="13" t="s">
        <v>140</v>
      </c>
      <c r="AW136" s="13" t="s">
        <v>38</v>
      </c>
      <c r="AX136" s="13" t="s">
        <v>24</v>
      </c>
      <c r="AY136" s="237" t="s">
        <v>133</v>
      </c>
    </row>
    <row r="137" spans="2:65" s="1" customFormat="1" ht="16.5" customHeight="1">
      <c r="B137" s="40"/>
      <c r="C137" s="191" t="s">
        <v>145</v>
      </c>
      <c r="D137" s="191" t="s">
        <v>135</v>
      </c>
      <c r="E137" s="192" t="s">
        <v>248</v>
      </c>
      <c r="F137" s="193" t="s">
        <v>249</v>
      </c>
      <c r="G137" s="194" t="s">
        <v>189</v>
      </c>
      <c r="H137" s="195">
        <v>104.444</v>
      </c>
      <c r="I137" s="196"/>
      <c r="J137" s="197">
        <f>ROUND(I137*H137,2)</f>
        <v>0</v>
      </c>
      <c r="K137" s="193" t="s">
        <v>139</v>
      </c>
      <c r="L137" s="60"/>
      <c r="M137" s="198" t="s">
        <v>22</v>
      </c>
      <c r="N137" s="199" t="s">
        <v>45</v>
      </c>
      <c r="O137" s="41"/>
      <c r="P137" s="200">
        <f>O137*H137</f>
        <v>0</v>
      </c>
      <c r="Q137" s="200">
        <v>0</v>
      </c>
      <c r="R137" s="200">
        <f>Q137*H137</f>
        <v>0</v>
      </c>
      <c r="S137" s="200">
        <v>0</v>
      </c>
      <c r="T137" s="201">
        <f>S137*H137</f>
        <v>0</v>
      </c>
      <c r="AR137" s="24" t="s">
        <v>140</v>
      </c>
      <c r="AT137" s="24" t="s">
        <v>135</v>
      </c>
      <c r="AU137" s="24" t="s">
        <v>83</v>
      </c>
      <c r="AY137" s="24" t="s">
        <v>133</v>
      </c>
      <c r="BE137" s="202">
        <f>IF(N137="základní",J137,0)</f>
        <v>0</v>
      </c>
      <c r="BF137" s="202">
        <f>IF(N137="snížená",J137,0)</f>
        <v>0</v>
      </c>
      <c r="BG137" s="202">
        <f>IF(N137="zákl. přenesená",J137,0)</f>
        <v>0</v>
      </c>
      <c r="BH137" s="202">
        <f>IF(N137="sníž. přenesená",J137,0)</f>
        <v>0</v>
      </c>
      <c r="BI137" s="202">
        <f>IF(N137="nulová",J137,0)</f>
        <v>0</v>
      </c>
      <c r="BJ137" s="24" t="s">
        <v>24</v>
      </c>
      <c r="BK137" s="202">
        <f>ROUND(I137*H137,2)</f>
        <v>0</v>
      </c>
      <c r="BL137" s="24" t="s">
        <v>140</v>
      </c>
      <c r="BM137" s="24" t="s">
        <v>653</v>
      </c>
    </row>
    <row r="138" spans="2:65" s="11" customFormat="1" ht="13.5">
      <c r="B138" s="206"/>
      <c r="C138" s="207"/>
      <c r="D138" s="203" t="s">
        <v>144</v>
      </c>
      <c r="E138" s="208" t="s">
        <v>22</v>
      </c>
      <c r="F138" s="209" t="s">
        <v>654</v>
      </c>
      <c r="G138" s="207"/>
      <c r="H138" s="210">
        <v>104.444</v>
      </c>
      <c r="I138" s="211"/>
      <c r="J138" s="207"/>
      <c r="K138" s="207"/>
      <c r="L138" s="212"/>
      <c r="M138" s="213"/>
      <c r="N138" s="214"/>
      <c r="O138" s="214"/>
      <c r="P138" s="214"/>
      <c r="Q138" s="214"/>
      <c r="R138" s="214"/>
      <c r="S138" s="214"/>
      <c r="T138" s="215"/>
      <c r="AT138" s="216" t="s">
        <v>144</v>
      </c>
      <c r="AU138" s="216" t="s">
        <v>83</v>
      </c>
      <c r="AV138" s="11" t="s">
        <v>83</v>
      </c>
      <c r="AW138" s="11" t="s">
        <v>38</v>
      </c>
      <c r="AX138" s="11" t="s">
        <v>74</v>
      </c>
      <c r="AY138" s="216" t="s">
        <v>133</v>
      </c>
    </row>
    <row r="139" spans="2:65" s="13" customFormat="1" ht="13.5">
      <c r="B139" s="227"/>
      <c r="C139" s="228"/>
      <c r="D139" s="203" t="s">
        <v>144</v>
      </c>
      <c r="E139" s="229" t="s">
        <v>22</v>
      </c>
      <c r="F139" s="230" t="s">
        <v>147</v>
      </c>
      <c r="G139" s="228"/>
      <c r="H139" s="231">
        <v>104.444</v>
      </c>
      <c r="I139" s="232"/>
      <c r="J139" s="228"/>
      <c r="K139" s="228"/>
      <c r="L139" s="233"/>
      <c r="M139" s="234"/>
      <c r="N139" s="235"/>
      <c r="O139" s="235"/>
      <c r="P139" s="235"/>
      <c r="Q139" s="235"/>
      <c r="R139" s="235"/>
      <c r="S139" s="235"/>
      <c r="T139" s="236"/>
      <c r="AT139" s="237" t="s">
        <v>144</v>
      </c>
      <c r="AU139" s="237" t="s">
        <v>83</v>
      </c>
      <c r="AV139" s="13" t="s">
        <v>140</v>
      </c>
      <c r="AW139" s="13" t="s">
        <v>38</v>
      </c>
      <c r="AX139" s="13" t="s">
        <v>24</v>
      </c>
      <c r="AY139" s="237" t="s">
        <v>133</v>
      </c>
    </row>
    <row r="140" spans="2:65" s="1" customFormat="1" ht="16.5" customHeight="1">
      <c r="B140" s="40"/>
      <c r="C140" s="238" t="s">
        <v>204</v>
      </c>
      <c r="D140" s="238" t="s">
        <v>233</v>
      </c>
      <c r="E140" s="239" t="s">
        <v>234</v>
      </c>
      <c r="F140" s="240" t="s">
        <v>235</v>
      </c>
      <c r="G140" s="241" t="s">
        <v>236</v>
      </c>
      <c r="H140" s="242">
        <v>208.88800000000001</v>
      </c>
      <c r="I140" s="243"/>
      <c r="J140" s="244">
        <f>ROUND(I140*H140,2)</f>
        <v>0</v>
      </c>
      <c r="K140" s="240" t="s">
        <v>139</v>
      </c>
      <c r="L140" s="245"/>
      <c r="M140" s="246" t="s">
        <v>22</v>
      </c>
      <c r="N140" s="247" t="s">
        <v>45</v>
      </c>
      <c r="O140" s="41"/>
      <c r="P140" s="200">
        <f>O140*H140</f>
        <v>0</v>
      </c>
      <c r="Q140" s="200">
        <v>1</v>
      </c>
      <c r="R140" s="200">
        <f>Q140*H140</f>
        <v>208.88800000000001</v>
      </c>
      <c r="S140" s="200">
        <v>0</v>
      </c>
      <c r="T140" s="201">
        <f>S140*H140</f>
        <v>0</v>
      </c>
      <c r="AR140" s="24" t="s">
        <v>178</v>
      </c>
      <c r="AT140" s="24" t="s">
        <v>233</v>
      </c>
      <c r="AU140" s="24" t="s">
        <v>83</v>
      </c>
      <c r="AY140" s="24" t="s">
        <v>133</v>
      </c>
      <c r="BE140" s="202">
        <f>IF(N140="základní",J140,0)</f>
        <v>0</v>
      </c>
      <c r="BF140" s="202">
        <f>IF(N140="snížená",J140,0)</f>
        <v>0</v>
      </c>
      <c r="BG140" s="202">
        <f>IF(N140="zákl. přenesená",J140,0)</f>
        <v>0</v>
      </c>
      <c r="BH140" s="202">
        <f>IF(N140="sníž. přenesená",J140,0)</f>
        <v>0</v>
      </c>
      <c r="BI140" s="202">
        <f>IF(N140="nulová",J140,0)</f>
        <v>0</v>
      </c>
      <c r="BJ140" s="24" t="s">
        <v>24</v>
      </c>
      <c r="BK140" s="202">
        <f>ROUND(I140*H140,2)</f>
        <v>0</v>
      </c>
      <c r="BL140" s="24" t="s">
        <v>140</v>
      </c>
      <c r="BM140" s="24" t="s">
        <v>655</v>
      </c>
    </row>
    <row r="141" spans="2:65" s="11" customFormat="1" ht="13.5">
      <c r="B141" s="206"/>
      <c r="C141" s="207"/>
      <c r="D141" s="203" t="s">
        <v>144</v>
      </c>
      <c r="E141" s="208" t="s">
        <v>22</v>
      </c>
      <c r="F141" s="209" t="s">
        <v>656</v>
      </c>
      <c r="G141" s="207"/>
      <c r="H141" s="210">
        <v>208.88800000000001</v>
      </c>
      <c r="I141" s="211"/>
      <c r="J141" s="207"/>
      <c r="K141" s="207"/>
      <c r="L141" s="212"/>
      <c r="M141" s="213"/>
      <c r="N141" s="214"/>
      <c r="O141" s="214"/>
      <c r="P141" s="214"/>
      <c r="Q141" s="214"/>
      <c r="R141" s="214"/>
      <c r="S141" s="214"/>
      <c r="T141" s="215"/>
      <c r="AT141" s="216" t="s">
        <v>144</v>
      </c>
      <c r="AU141" s="216" t="s">
        <v>83</v>
      </c>
      <c r="AV141" s="11" t="s">
        <v>83</v>
      </c>
      <c r="AW141" s="11" t="s">
        <v>38</v>
      </c>
      <c r="AX141" s="11" t="s">
        <v>74</v>
      </c>
      <c r="AY141" s="216" t="s">
        <v>133</v>
      </c>
    </row>
    <row r="142" spans="2:65" s="13" customFormat="1" ht="13.5">
      <c r="B142" s="227"/>
      <c r="C142" s="228"/>
      <c r="D142" s="203" t="s">
        <v>144</v>
      </c>
      <c r="E142" s="229" t="s">
        <v>22</v>
      </c>
      <c r="F142" s="230" t="s">
        <v>147</v>
      </c>
      <c r="G142" s="228"/>
      <c r="H142" s="231">
        <v>208.88800000000001</v>
      </c>
      <c r="I142" s="232"/>
      <c r="J142" s="228"/>
      <c r="K142" s="228"/>
      <c r="L142" s="233"/>
      <c r="M142" s="234"/>
      <c r="N142" s="235"/>
      <c r="O142" s="235"/>
      <c r="P142" s="235"/>
      <c r="Q142" s="235"/>
      <c r="R142" s="235"/>
      <c r="S142" s="235"/>
      <c r="T142" s="236"/>
      <c r="AT142" s="237" t="s">
        <v>144</v>
      </c>
      <c r="AU142" s="237" t="s">
        <v>83</v>
      </c>
      <c r="AV142" s="13" t="s">
        <v>140</v>
      </c>
      <c r="AW142" s="13" t="s">
        <v>38</v>
      </c>
      <c r="AX142" s="13" t="s">
        <v>24</v>
      </c>
      <c r="AY142" s="237" t="s">
        <v>133</v>
      </c>
    </row>
    <row r="143" spans="2:65" s="1" customFormat="1" ht="25.5" customHeight="1">
      <c r="B143" s="40"/>
      <c r="C143" s="191" t="s">
        <v>209</v>
      </c>
      <c r="D143" s="191" t="s">
        <v>135</v>
      </c>
      <c r="E143" s="192" t="s">
        <v>657</v>
      </c>
      <c r="F143" s="193" t="s">
        <v>658</v>
      </c>
      <c r="G143" s="194" t="s">
        <v>189</v>
      </c>
      <c r="H143" s="195">
        <v>13.596</v>
      </c>
      <c r="I143" s="196"/>
      <c r="J143" s="197">
        <f>ROUND(I143*H143,2)</f>
        <v>0</v>
      </c>
      <c r="K143" s="193" t="s">
        <v>139</v>
      </c>
      <c r="L143" s="60"/>
      <c r="M143" s="198" t="s">
        <v>22</v>
      </c>
      <c r="N143" s="199" t="s">
        <v>45</v>
      </c>
      <c r="O143" s="41"/>
      <c r="P143" s="200">
        <f>O143*H143</f>
        <v>0</v>
      </c>
      <c r="Q143" s="200">
        <v>0</v>
      </c>
      <c r="R143" s="200">
        <f>Q143*H143</f>
        <v>0</v>
      </c>
      <c r="S143" s="200">
        <v>0</v>
      </c>
      <c r="T143" s="201">
        <f>S143*H143</f>
        <v>0</v>
      </c>
      <c r="AR143" s="24" t="s">
        <v>140</v>
      </c>
      <c r="AT143" s="24" t="s">
        <v>135</v>
      </c>
      <c r="AU143" s="24" t="s">
        <v>83</v>
      </c>
      <c r="AY143" s="24" t="s">
        <v>133</v>
      </c>
      <c r="BE143" s="202">
        <f>IF(N143="základní",J143,0)</f>
        <v>0</v>
      </c>
      <c r="BF143" s="202">
        <f>IF(N143="snížená",J143,0)</f>
        <v>0</v>
      </c>
      <c r="BG143" s="202">
        <f>IF(N143="zákl. přenesená",J143,0)</f>
        <v>0</v>
      </c>
      <c r="BH143" s="202">
        <f>IF(N143="sníž. přenesená",J143,0)</f>
        <v>0</v>
      </c>
      <c r="BI143" s="202">
        <f>IF(N143="nulová",J143,0)</f>
        <v>0</v>
      </c>
      <c r="BJ143" s="24" t="s">
        <v>24</v>
      </c>
      <c r="BK143" s="202">
        <f>ROUND(I143*H143,2)</f>
        <v>0</v>
      </c>
      <c r="BL143" s="24" t="s">
        <v>140</v>
      </c>
      <c r="BM143" s="24" t="s">
        <v>659</v>
      </c>
    </row>
    <row r="144" spans="2:65" s="1" customFormat="1" ht="16.5" customHeight="1">
      <c r="B144" s="40"/>
      <c r="C144" s="191" t="s">
        <v>10</v>
      </c>
      <c r="D144" s="191" t="s">
        <v>135</v>
      </c>
      <c r="E144" s="192" t="s">
        <v>660</v>
      </c>
      <c r="F144" s="193" t="s">
        <v>661</v>
      </c>
      <c r="G144" s="194" t="s">
        <v>189</v>
      </c>
      <c r="H144" s="195">
        <v>13.596</v>
      </c>
      <c r="I144" s="196"/>
      <c r="J144" s="197">
        <f>ROUND(I144*H144,2)</f>
        <v>0</v>
      </c>
      <c r="K144" s="193" t="s">
        <v>139</v>
      </c>
      <c r="L144" s="60"/>
      <c r="M144" s="198" t="s">
        <v>22</v>
      </c>
      <c r="N144" s="199" t="s">
        <v>45</v>
      </c>
      <c r="O144" s="41"/>
      <c r="P144" s="200">
        <f>O144*H144</f>
        <v>0</v>
      </c>
      <c r="Q144" s="200">
        <v>0</v>
      </c>
      <c r="R144" s="200">
        <f>Q144*H144</f>
        <v>0</v>
      </c>
      <c r="S144" s="200">
        <v>0</v>
      </c>
      <c r="T144" s="201">
        <f>S144*H144</f>
        <v>0</v>
      </c>
      <c r="AR144" s="24" t="s">
        <v>140</v>
      </c>
      <c r="AT144" s="24" t="s">
        <v>135</v>
      </c>
      <c r="AU144" s="24" t="s">
        <v>83</v>
      </c>
      <c r="AY144" s="24" t="s">
        <v>133</v>
      </c>
      <c r="BE144" s="202">
        <f>IF(N144="základní",J144,0)</f>
        <v>0</v>
      </c>
      <c r="BF144" s="202">
        <f>IF(N144="snížená",J144,0)</f>
        <v>0</v>
      </c>
      <c r="BG144" s="202">
        <f>IF(N144="zákl. přenesená",J144,0)</f>
        <v>0</v>
      </c>
      <c r="BH144" s="202">
        <f>IF(N144="sníž. přenesená",J144,0)</f>
        <v>0</v>
      </c>
      <c r="BI144" s="202">
        <f>IF(N144="nulová",J144,0)</f>
        <v>0</v>
      </c>
      <c r="BJ144" s="24" t="s">
        <v>24</v>
      </c>
      <c r="BK144" s="202">
        <f>ROUND(I144*H144,2)</f>
        <v>0</v>
      </c>
      <c r="BL144" s="24" t="s">
        <v>140</v>
      </c>
      <c r="BM144" s="24" t="s">
        <v>662</v>
      </c>
    </row>
    <row r="145" spans="2:65" s="1" customFormat="1" ht="16.5" customHeight="1">
      <c r="B145" s="40"/>
      <c r="C145" s="191" t="s">
        <v>217</v>
      </c>
      <c r="D145" s="191" t="s">
        <v>135</v>
      </c>
      <c r="E145" s="192" t="s">
        <v>258</v>
      </c>
      <c r="F145" s="193" t="s">
        <v>259</v>
      </c>
      <c r="G145" s="194" t="s">
        <v>189</v>
      </c>
      <c r="H145" s="195">
        <v>27.27</v>
      </c>
      <c r="I145" s="196"/>
      <c r="J145" s="197">
        <f>ROUND(I145*H145,2)</f>
        <v>0</v>
      </c>
      <c r="K145" s="193" t="s">
        <v>139</v>
      </c>
      <c r="L145" s="60"/>
      <c r="M145" s="198" t="s">
        <v>22</v>
      </c>
      <c r="N145" s="199" t="s">
        <v>45</v>
      </c>
      <c r="O145" s="41"/>
      <c r="P145" s="200">
        <f>O145*H145</f>
        <v>0</v>
      </c>
      <c r="Q145" s="200">
        <v>0</v>
      </c>
      <c r="R145" s="200">
        <f>Q145*H145</f>
        <v>0</v>
      </c>
      <c r="S145" s="200">
        <v>0</v>
      </c>
      <c r="T145" s="201">
        <f>S145*H145</f>
        <v>0</v>
      </c>
      <c r="AR145" s="24" t="s">
        <v>140</v>
      </c>
      <c r="AT145" s="24" t="s">
        <v>135</v>
      </c>
      <c r="AU145" s="24" t="s">
        <v>83</v>
      </c>
      <c r="AY145" s="24" t="s">
        <v>133</v>
      </c>
      <c r="BE145" s="202">
        <f>IF(N145="základní",J145,0)</f>
        <v>0</v>
      </c>
      <c r="BF145" s="202">
        <f>IF(N145="snížená",J145,0)</f>
        <v>0</v>
      </c>
      <c r="BG145" s="202">
        <f>IF(N145="zákl. přenesená",J145,0)</f>
        <v>0</v>
      </c>
      <c r="BH145" s="202">
        <f>IF(N145="sníž. přenesená",J145,0)</f>
        <v>0</v>
      </c>
      <c r="BI145" s="202">
        <f>IF(N145="nulová",J145,0)</f>
        <v>0</v>
      </c>
      <c r="BJ145" s="24" t="s">
        <v>24</v>
      </c>
      <c r="BK145" s="202">
        <f>ROUND(I145*H145,2)</f>
        <v>0</v>
      </c>
      <c r="BL145" s="24" t="s">
        <v>140</v>
      </c>
      <c r="BM145" s="24" t="s">
        <v>663</v>
      </c>
    </row>
    <row r="146" spans="2:65" s="11" customFormat="1" ht="13.5">
      <c r="B146" s="206"/>
      <c r="C146" s="207"/>
      <c r="D146" s="203" t="s">
        <v>144</v>
      </c>
      <c r="E146" s="208" t="s">
        <v>22</v>
      </c>
      <c r="F146" s="209" t="s">
        <v>664</v>
      </c>
      <c r="G146" s="207"/>
      <c r="H146" s="210">
        <v>24.75</v>
      </c>
      <c r="I146" s="211"/>
      <c r="J146" s="207"/>
      <c r="K146" s="207"/>
      <c r="L146" s="212"/>
      <c r="M146" s="213"/>
      <c r="N146" s="214"/>
      <c r="O146" s="214"/>
      <c r="P146" s="214"/>
      <c r="Q146" s="214"/>
      <c r="R146" s="214"/>
      <c r="S146" s="214"/>
      <c r="T146" s="215"/>
      <c r="AT146" s="216" t="s">
        <v>144</v>
      </c>
      <c r="AU146" s="216" t="s">
        <v>83</v>
      </c>
      <c r="AV146" s="11" t="s">
        <v>83</v>
      </c>
      <c r="AW146" s="11" t="s">
        <v>38</v>
      </c>
      <c r="AX146" s="11" t="s">
        <v>74</v>
      </c>
      <c r="AY146" s="216" t="s">
        <v>133</v>
      </c>
    </row>
    <row r="147" spans="2:65" s="11" customFormat="1" ht="13.5">
      <c r="B147" s="206"/>
      <c r="C147" s="207"/>
      <c r="D147" s="203" t="s">
        <v>144</v>
      </c>
      <c r="E147" s="208" t="s">
        <v>22</v>
      </c>
      <c r="F147" s="209" t="s">
        <v>665</v>
      </c>
      <c r="G147" s="207"/>
      <c r="H147" s="210">
        <v>2.52</v>
      </c>
      <c r="I147" s="211"/>
      <c r="J147" s="207"/>
      <c r="K147" s="207"/>
      <c r="L147" s="212"/>
      <c r="M147" s="213"/>
      <c r="N147" s="214"/>
      <c r="O147" s="214"/>
      <c r="P147" s="214"/>
      <c r="Q147" s="214"/>
      <c r="R147" s="214"/>
      <c r="S147" s="214"/>
      <c r="T147" s="215"/>
      <c r="AT147" s="216" t="s">
        <v>144</v>
      </c>
      <c r="AU147" s="216" t="s">
        <v>83</v>
      </c>
      <c r="AV147" s="11" t="s">
        <v>83</v>
      </c>
      <c r="AW147" s="11" t="s">
        <v>38</v>
      </c>
      <c r="AX147" s="11" t="s">
        <v>74</v>
      </c>
      <c r="AY147" s="216" t="s">
        <v>133</v>
      </c>
    </row>
    <row r="148" spans="2:65" s="13" customFormat="1" ht="13.5">
      <c r="B148" s="227"/>
      <c r="C148" s="228"/>
      <c r="D148" s="203" t="s">
        <v>144</v>
      </c>
      <c r="E148" s="229" t="s">
        <v>22</v>
      </c>
      <c r="F148" s="230" t="s">
        <v>147</v>
      </c>
      <c r="G148" s="228"/>
      <c r="H148" s="231">
        <v>27.27</v>
      </c>
      <c r="I148" s="232"/>
      <c r="J148" s="228"/>
      <c r="K148" s="228"/>
      <c r="L148" s="233"/>
      <c r="M148" s="234"/>
      <c r="N148" s="235"/>
      <c r="O148" s="235"/>
      <c r="P148" s="235"/>
      <c r="Q148" s="235"/>
      <c r="R148" s="235"/>
      <c r="S148" s="235"/>
      <c r="T148" s="236"/>
      <c r="AT148" s="237" t="s">
        <v>144</v>
      </c>
      <c r="AU148" s="237" t="s">
        <v>83</v>
      </c>
      <c r="AV148" s="13" t="s">
        <v>140</v>
      </c>
      <c r="AW148" s="13" t="s">
        <v>38</v>
      </c>
      <c r="AX148" s="13" t="s">
        <v>24</v>
      </c>
      <c r="AY148" s="237" t="s">
        <v>133</v>
      </c>
    </row>
    <row r="149" spans="2:65" s="1" customFormat="1" ht="16.5" customHeight="1">
      <c r="B149" s="40"/>
      <c r="C149" s="238" t="s">
        <v>222</v>
      </c>
      <c r="D149" s="238" t="s">
        <v>233</v>
      </c>
      <c r="E149" s="239" t="s">
        <v>253</v>
      </c>
      <c r="F149" s="240" t="s">
        <v>254</v>
      </c>
      <c r="G149" s="241" t="s">
        <v>236</v>
      </c>
      <c r="H149" s="242">
        <v>54.54</v>
      </c>
      <c r="I149" s="243"/>
      <c r="J149" s="244">
        <f>ROUND(I149*H149,2)</f>
        <v>0</v>
      </c>
      <c r="K149" s="240" t="s">
        <v>139</v>
      </c>
      <c r="L149" s="245"/>
      <c r="M149" s="246" t="s">
        <v>22</v>
      </c>
      <c r="N149" s="247" t="s">
        <v>45</v>
      </c>
      <c r="O149" s="41"/>
      <c r="P149" s="200">
        <f>O149*H149</f>
        <v>0</v>
      </c>
      <c r="Q149" s="200">
        <v>1</v>
      </c>
      <c r="R149" s="200">
        <f>Q149*H149</f>
        <v>54.54</v>
      </c>
      <c r="S149" s="200">
        <v>0</v>
      </c>
      <c r="T149" s="201">
        <f>S149*H149</f>
        <v>0</v>
      </c>
      <c r="AR149" s="24" t="s">
        <v>178</v>
      </c>
      <c r="AT149" s="24" t="s">
        <v>233</v>
      </c>
      <c r="AU149" s="24" t="s">
        <v>83</v>
      </c>
      <c r="AY149" s="24" t="s">
        <v>133</v>
      </c>
      <c r="BE149" s="202">
        <f>IF(N149="základní",J149,0)</f>
        <v>0</v>
      </c>
      <c r="BF149" s="202">
        <f>IF(N149="snížená",J149,0)</f>
        <v>0</v>
      </c>
      <c r="BG149" s="202">
        <f>IF(N149="zákl. přenesená",J149,0)</f>
        <v>0</v>
      </c>
      <c r="BH149" s="202">
        <f>IF(N149="sníž. přenesená",J149,0)</f>
        <v>0</v>
      </c>
      <c r="BI149" s="202">
        <f>IF(N149="nulová",J149,0)</f>
        <v>0</v>
      </c>
      <c r="BJ149" s="24" t="s">
        <v>24</v>
      </c>
      <c r="BK149" s="202">
        <f>ROUND(I149*H149,2)</f>
        <v>0</v>
      </c>
      <c r="BL149" s="24" t="s">
        <v>140</v>
      </c>
      <c r="BM149" s="24" t="s">
        <v>666</v>
      </c>
    </row>
    <row r="150" spans="2:65" s="11" customFormat="1" ht="13.5">
      <c r="B150" s="206"/>
      <c r="C150" s="207"/>
      <c r="D150" s="203" t="s">
        <v>144</v>
      </c>
      <c r="E150" s="207"/>
      <c r="F150" s="209" t="s">
        <v>667</v>
      </c>
      <c r="G150" s="207"/>
      <c r="H150" s="210">
        <v>54.54</v>
      </c>
      <c r="I150" s="211"/>
      <c r="J150" s="207"/>
      <c r="K150" s="207"/>
      <c r="L150" s="212"/>
      <c r="M150" s="213"/>
      <c r="N150" s="214"/>
      <c r="O150" s="214"/>
      <c r="P150" s="214"/>
      <c r="Q150" s="214"/>
      <c r="R150" s="214"/>
      <c r="S150" s="214"/>
      <c r="T150" s="215"/>
      <c r="AT150" s="216" t="s">
        <v>144</v>
      </c>
      <c r="AU150" s="216" t="s">
        <v>83</v>
      </c>
      <c r="AV150" s="11" t="s">
        <v>83</v>
      </c>
      <c r="AW150" s="11" t="s">
        <v>6</v>
      </c>
      <c r="AX150" s="11" t="s">
        <v>24</v>
      </c>
      <c r="AY150" s="216" t="s">
        <v>133</v>
      </c>
    </row>
    <row r="151" spans="2:65" s="10" customFormat="1" ht="29.85" customHeight="1">
      <c r="B151" s="175"/>
      <c r="C151" s="176"/>
      <c r="D151" s="177" t="s">
        <v>73</v>
      </c>
      <c r="E151" s="189" t="s">
        <v>83</v>
      </c>
      <c r="F151" s="189" t="s">
        <v>668</v>
      </c>
      <c r="G151" s="176"/>
      <c r="H151" s="176"/>
      <c r="I151" s="179"/>
      <c r="J151" s="190">
        <f>BK151</f>
        <v>0</v>
      </c>
      <c r="K151" s="176"/>
      <c r="L151" s="181"/>
      <c r="M151" s="182"/>
      <c r="N151" s="183"/>
      <c r="O151" s="183"/>
      <c r="P151" s="184">
        <f>SUM(P152:P155)</f>
        <v>0</v>
      </c>
      <c r="Q151" s="183"/>
      <c r="R151" s="184">
        <f>SUM(R152:R155)</f>
        <v>1.7590089299999998</v>
      </c>
      <c r="S151" s="183"/>
      <c r="T151" s="185">
        <f>SUM(T152:T155)</f>
        <v>0</v>
      </c>
      <c r="AR151" s="186" t="s">
        <v>24</v>
      </c>
      <c r="AT151" s="187" t="s">
        <v>73</v>
      </c>
      <c r="AU151" s="187" t="s">
        <v>24</v>
      </c>
      <c r="AY151" s="186" t="s">
        <v>133</v>
      </c>
      <c r="BK151" s="188">
        <f>SUM(BK152:BK155)</f>
        <v>0</v>
      </c>
    </row>
    <row r="152" spans="2:65" s="1" customFormat="1" ht="16.5" customHeight="1">
      <c r="B152" s="40"/>
      <c r="C152" s="191" t="s">
        <v>226</v>
      </c>
      <c r="D152" s="191" t="s">
        <v>135</v>
      </c>
      <c r="E152" s="192" t="s">
        <v>669</v>
      </c>
      <c r="F152" s="193" t="s">
        <v>670</v>
      </c>
      <c r="G152" s="194" t="s">
        <v>189</v>
      </c>
      <c r="H152" s="195">
        <v>0.71699999999999997</v>
      </c>
      <c r="I152" s="196"/>
      <c r="J152" s="197">
        <f>ROUND(I152*H152,2)</f>
        <v>0</v>
      </c>
      <c r="K152" s="193" t="s">
        <v>139</v>
      </c>
      <c r="L152" s="60"/>
      <c r="M152" s="198" t="s">
        <v>22</v>
      </c>
      <c r="N152" s="199" t="s">
        <v>45</v>
      </c>
      <c r="O152" s="41"/>
      <c r="P152" s="200">
        <f>O152*H152</f>
        <v>0</v>
      </c>
      <c r="Q152" s="200">
        <v>2.45329</v>
      </c>
      <c r="R152" s="200">
        <f>Q152*H152</f>
        <v>1.7590089299999998</v>
      </c>
      <c r="S152" s="200">
        <v>0</v>
      </c>
      <c r="T152" s="201">
        <f>S152*H152</f>
        <v>0</v>
      </c>
      <c r="AR152" s="24" t="s">
        <v>140</v>
      </c>
      <c r="AT152" s="24" t="s">
        <v>135</v>
      </c>
      <c r="AU152" s="24" t="s">
        <v>83</v>
      </c>
      <c r="AY152" s="24" t="s">
        <v>133</v>
      </c>
      <c r="BE152" s="202">
        <f>IF(N152="základní",J152,0)</f>
        <v>0</v>
      </c>
      <c r="BF152" s="202">
        <f>IF(N152="snížená",J152,0)</f>
        <v>0</v>
      </c>
      <c r="BG152" s="202">
        <f>IF(N152="zákl. přenesená",J152,0)</f>
        <v>0</v>
      </c>
      <c r="BH152" s="202">
        <f>IF(N152="sníž. přenesená",J152,0)</f>
        <v>0</v>
      </c>
      <c r="BI152" s="202">
        <f>IF(N152="nulová",J152,0)</f>
        <v>0</v>
      </c>
      <c r="BJ152" s="24" t="s">
        <v>24</v>
      </c>
      <c r="BK152" s="202">
        <f>ROUND(I152*H152,2)</f>
        <v>0</v>
      </c>
      <c r="BL152" s="24" t="s">
        <v>140</v>
      </c>
      <c r="BM152" s="24" t="s">
        <v>671</v>
      </c>
    </row>
    <row r="153" spans="2:65" s="11" customFormat="1" ht="13.5">
      <c r="B153" s="206"/>
      <c r="C153" s="207"/>
      <c r="D153" s="203" t="s">
        <v>144</v>
      </c>
      <c r="E153" s="208" t="s">
        <v>22</v>
      </c>
      <c r="F153" s="209" t="s">
        <v>672</v>
      </c>
      <c r="G153" s="207"/>
      <c r="H153" s="210">
        <v>0.71699999999999997</v>
      </c>
      <c r="I153" s="211"/>
      <c r="J153" s="207"/>
      <c r="K153" s="207"/>
      <c r="L153" s="212"/>
      <c r="M153" s="213"/>
      <c r="N153" s="214"/>
      <c r="O153" s="214"/>
      <c r="P153" s="214"/>
      <c r="Q153" s="214"/>
      <c r="R153" s="214"/>
      <c r="S153" s="214"/>
      <c r="T153" s="215"/>
      <c r="AT153" s="216" t="s">
        <v>144</v>
      </c>
      <c r="AU153" s="216" t="s">
        <v>83</v>
      </c>
      <c r="AV153" s="11" t="s">
        <v>83</v>
      </c>
      <c r="AW153" s="11" t="s">
        <v>38</v>
      </c>
      <c r="AX153" s="11" t="s">
        <v>74</v>
      </c>
      <c r="AY153" s="216" t="s">
        <v>133</v>
      </c>
    </row>
    <row r="154" spans="2:65" s="12" customFormat="1" ht="13.5">
      <c r="B154" s="217"/>
      <c r="C154" s="218"/>
      <c r="D154" s="203" t="s">
        <v>144</v>
      </c>
      <c r="E154" s="219" t="s">
        <v>22</v>
      </c>
      <c r="F154" s="220" t="s">
        <v>673</v>
      </c>
      <c r="G154" s="218"/>
      <c r="H154" s="219" t="s">
        <v>22</v>
      </c>
      <c r="I154" s="221"/>
      <c r="J154" s="218"/>
      <c r="K154" s="218"/>
      <c r="L154" s="222"/>
      <c r="M154" s="223"/>
      <c r="N154" s="224"/>
      <c r="O154" s="224"/>
      <c r="P154" s="224"/>
      <c r="Q154" s="224"/>
      <c r="R154" s="224"/>
      <c r="S154" s="224"/>
      <c r="T154" s="225"/>
      <c r="AT154" s="226" t="s">
        <v>144</v>
      </c>
      <c r="AU154" s="226" t="s">
        <v>83</v>
      </c>
      <c r="AV154" s="12" t="s">
        <v>24</v>
      </c>
      <c r="AW154" s="12" t="s">
        <v>38</v>
      </c>
      <c r="AX154" s="12" t="s">
        <v>74</v>
      </c>
      <c r="AY154" s="226" t="s">
        <v>133</v>
      </c>
    </row>
    <row r="155" spans="2:65" s="13" customFormat="1" ht="13.5">
      <c r="B155" s="227"/>
      <c r="C155" s="228"/>
      <c r="D155" s="203" t="s">
        <v>144</v>
      </c>
      <c r="E155" s="229" t="s">
        <v>22</v>
      </c>
      <c r="F155" s="230" t="s">
        <v>147</v>
      </c>
      <c r="G155" s="228"/>
      <c r="H155" s="231">
        <v>0.71699999999999997</v>
      </c>
      <c r="I155" s="232"/>
      <c r="J155" s="228"/>
      <c r="K155" s="228"/>
      <c r="L155" s="233"/>
      <c r="M155" s="234"/>
      <c r="N155" s="235"/>
      <c r="O155" s="235"/>
      <c r="P155" s="235"/>
      <c r="Q155" s="235"/>
      <c r="R155" s="235"/>
      <c r="S155" s="235"/>
      <c r="T155" s="236"/>
      <c r="AT155" s="237" t="s">
        <v>144</v>
      </c>
      <c r="AU155" s="237" t="s">
        <v>83</v>
      </c>
      <c r="AV155" s="13" t="s">
        <v>140</v>
      </c>
      <c r="AW155" s="13" t="s">
        <v>38</v>
      </c>
      <c r="AX155" s="13" t="s">
        <v>24</v>
      </c>
      <c r="AY155" s="237" t="s">
        <v>133</v>
      </c>
    </row>
    <row r="156" spans="2:65" s="10" customFormat="1" ht="29.85" customHeight="1">
      <c r="B156" s="175"/>
      <c r="C156" s="176"/>
      <c r="D156" s="177" t="s">
        <v>73</v>
      </c>
      <c r="E156" s="189" t="s">
        <v>153</v>
      </c>
      <c r="F156" s="189" t="s">
        <v>674</v>
      </c>
      <c r="G156" s="176"/>
      <c r="H156" s="176"/>
      <c r="I156" s="179"/>
      <c r="J156" s="190">
        <f>BK156</f>
        <v>0</v>
      </c>
      <c r="K156" s="176"/>
      <c r="L156" s="181"/>
      <c r="M156" s="182"/>
      <c r="N156" s="183"/>
      <c r="O156" s="183"/>
      <c r="P156" s="184">
        <f>SUM(P157:P175)</f>
        <v>0</v>
      </c>
      <c r="Q156" s="183"/>
      <c r="R156" s="184">
        <f>SUM(R157:R175)</f>
        <v>14.82989313</v>
      </c>
      <c r="S156" s="183"/>
      <c r="T156" s="185">
        <f>SUM(T157:T175)</f>
        <v>0</v>
      </c>
      <c r="AR156" s="186" t="s">
        <v>24</v>
      </c>
      <c r="AT156" s="187" t="s">
        <v>73</v>
      </c>
      <c r="AU156" s="187" t="s">
        <v>24</v>
      </c>
      <c r="AY156" s="186" t="s">
        <v>133</v>
      </c>
      <c r="BK156" s="188">
        <f>SUM(BK157:BK175)</f>
        <v>0</v>
      </c>
    </row>
    <row r="157" spans="2:65" s="1" customFormat="1" ht="25.5" customHeight="1">
      <c r="B157" s="40"/>
      <c r="C157" s="191" t="s">
        <v>232</v>
      </c>
      <c r="D157" s="191" t="s">
        <v>135</v>
      </c>
      <c r="E157" s="192" t="s">
        <v>675</v>
      </c>
      <c r="F157" s="193" t="s">
        <v>676</v>
      </c>
      <c r="G157" s="194" t="s">
        <v>189</v>
      </c>
      <c r="H157" s="195">
        <v>5.625</v>
      </c>
      <c r="I157" s="196"/>
      <c r="J157" s="197">
        <f>ROUND(I157*H157,2)</f>
        <v>0</v>
      </c>
      <c r="K157" s="193" t="s">
        <v>139</v>
      </c>
      <c r="L157" s="60"/>
      <c r="M157" s="198" t="s">
        <v>22</v>
      </c>
      <c r="N157" s="199" t="s">
        <v>45</v>
      </c>
      <c r="O157" s="41"/>
      <c r="P157" s="200">
        <f>O157*H157</f>
        <v>0</v>
      </c>
      <c r="Q157" s="200">
        <v>2.5143</v>
      </c>
      <c r="R157" s="200">
        <f>Q157*H157</f>
        <v>14.1429375</v>
      </c>
      <c r="S157" s="200">
        <v>0</v>
      </c>
      <c r="T157" s="201">
        <f>S157*H157</f>
        <v>0</v>
      </c>
      <c r="AR157" s="24" t="s">
        <v>140</v>
      </c>
      <c r="AT157" s="24" t="s">
        <v>135</v>
      </c>
      <c r="AU157" s="24" t="s">
        <v>83</v>
      </c>
      <c r="AY157" s="24" t="s">
        <v>133</v>
      </c>
      <c r="BE157" s="202">
        <f>IF(N157="základní",J157,0)</f>
        <v>0</v>
      </c>
      <c r="BF157" s="202">
        <f>IF(N157="snížená",J157,0)</f>
        <v>0</v>
      </c>
      <c r="BG157" s="202">
        <f>IF(N157="zákl. přenesená",J157,0)</f>
        <v>0</v>
      </c>
      <c r="BH157" s="202">
        <f>IF(N157="sníž. přenesená",J157,0)</f>
        <v>0</v>
      </c>
      <c r="BI157" s="202">
        <f>IF(N157="nulová",J157,0)</f>
        <v>0</v>
      </c>
      <c r="BJ157" s="24" t="s">
        <v>24</v>
      </c>
      <c r="BK157" s="202">
        <f>ROUND(I157*H157,2)</f>
        <v>0</v>
      </c>
      <c r="BL157" s="24" t="s">
        <v>140</v>
      </c>
      <c r="BM157" s="24" t="s">
        <v>677</v>
      </c>
    </row>
    <row r="158" spans="2:65" s="11" customFormat="1" ht="13.5">
      <c r="B158" s="206"/>
      <c r="C158" s="207"/>
      <c r="D158" s="203" t="s">
        <v>144</v>
      </c>
      <c r="E158" s="208" t="s">
        <v>22</v>
      </c>
      <c r="F158" s="209" t="s">
        <v>678</v>
      </c>
      <c r="G158" s="207"/>
      <c r="H158" s="210">
        <v>1.145</v>
      </c>
      <c r="I158" s="211"/>
      <c r="J158" s="207"/>
      <c r="K158" s="207"/>
      <c r="L158" s="212"/>
      <c r="M158" s="213"/>
      <c r="N158" s="214"/>
      <c r="O158" s="214"/>
      <c r="P158" s="214"/>
      <c r="Q158" s="214"/>
      <c r="R158" s="214"/>
      <c r="S158" s="214"/>
      <c r="T158" s="215"/>
      <c r="AT158" s="216" t="s">
        <v>144</v>
      </c>
      <c r="AU158" s="216" t="s">
        <v>83</v>
      </c>
      <c r="AV158" s="11" t="s">
        <v>83</v>
      </c>
      <c r="AW158" s="11" t="s">
        <v>38</v>
      </c>
      <c r="AX158" s="11" t="s">
        <v>74</v>
      </c>
      <c r="AY158" s="216" t="s">
        <v>133</v>
      </c>
    </row>
    <row r="159" spans="2:65" s="11" customFormat="1" ht="13.5">
      <c r="B159" s="206"/>
      <c r="C159" s="207"/>
      <c r="D159" s="203" t="s">
        <v>144</v>
      </c>
      <c r="E159" s="208" t="s">
        <v>22</v>
      </c>
      <c r="F159" s="209" t="s">
        <v>679</v>
      </c>
      <c r="G159" s="207"/>
      <c r="H159" s="210">
        <v>0.88</v>
      </c>
      <c r="I159" s="211"/>
      <c r="J159" s="207"/>
      <c r="K159" s="207"/>
      <c r="L159" s="212"/>
      <c r="M159" s="213"/>
      <c r="N159" s="214"/>
      <c r="O159" s="214"/>
      <c r="P159" s="214"/>
      <c r="Q159" s="214"/>
      <c r="R159" s="214"/>
      <c r="S159" s="214"/>
      <c r="T159" s="215"/>
      <c r="AT159" s="216" t="s">
        <v>144</v>
      </c>
      <c r="AU159" s="216" t="s">
        <v>83</v>
      </c>
      <c r="AV159" s="11" t="s">
        <v>83</v>
      </c>
      <c r="AW159" s="11" t="s">
        <v>38</v>
      </c>
      <c r="AX159" s="11" t="s">
        <v>74</v>
      </c>
      <c r="AY159" s="216" t="s">
        <v>133</v>
      </c>
    </row>
    <row r="160" spans="2:65" s="11" customFormat="1" ht="13.5">
      <c r="B160" s="206"/>
      <c r="C160" s="207"/>
      <c r="D160" s="203" t="s">
        <v>144</v>
      </c>
      <c r="E160" s="208" t="s">
        <v>22</v>
      </c>
      <c r="F160" s="209" t="s">
        <v>680</v>
      </c>
      <c r="G160" s="207"/>
      <c r="H160" s="210">
        <v>0.6</v>
      </c>
      <c r="I160" s="211"/>
      <c r="J160" s="207"/>
      <c r="K160" s="207"/>
      <c r="L160" s="212"/>
      <c r="M160" s="213"/>
      <c r="N160" s="214"/>
      <c r="O160" s="214"/>
      <c r="P160" s="214"/>
      <c r="Q160" s="214"/>
      <c r="R160" s="214"/>
      <c r="S160" s="214"/>
      <c r="T160" s="215"/>
      <c r="AT160" s="216" t="s">
        <v>144</v>
      </c>
      <c r="AU160" s="216" t="s">
        <v>83</v>
      </c>
      <c r="AV160" s="11" t="s">
        <v>83</v>
      </c>
      <c r="AW160" s="11" t="s">
        <v>38</v>
      </c>
      <c r="AX160" s="11" t="s">
        <v>74</v>
      </c>
      <c r="AY160" s="216" t="s">
        <v>133</v>
      </c>
    </row>
    <row r="161" spans="2:65" s="11" customFormat="1" ht="13.5">
      <c r="B161" s="206"/>
      <c r="C161" s="207"/>
      <c r="D161" s="203" t="s">
        <v>144</v>
      </c>
      <c r="E161" s="208" t="s">
        <v>22</v>
      </c>
      <c r="F161" s="209" t="s">
        <v>681</v>
      </c>
      <c r="G161" s="207"/>
      <c r="H161" s="210">
        <v>1.08</v>
      </c>
      <c r="I161" s="211"/>
      <c r="J161" s="207"/>
      <c r="K161" s="207"/>
      <c r="L161" s="212"/>
      <c r="M161" s="213"/>
      <c r="N161" s="214"/>
      <c r="O161" s="214"/>
      <c r="P161" s="214"/>
      <c r="Q161" s="214"/>
      <c r="R161" s="214"/>
      <c r="S161" s="214"/>
      <c r="T161" s="215"/>
      <c r="AT161" s="216" t="s">
        <v>144</v>
      </c>
      <c r="AU161" s="216" t="s">
        <v>83</v>
      </c>
      <c r="AV161" s="11" t="s">
        <v>83</v>
      </c>
      <c r="AW161" s="11" t="s">
        <v>38</v>
      </c>
      <c r="AX161" s="11" t="s">
        <v>74</v>
      </c>
      <c r="AY161" s="216" t="s">
        <v>133</v>
      </c>
    </row>
    <row r="162" spans="2:65" s="11" customFormat="1" ht="13.5">
      <c r="B162" s="206"/>
      <c r="C162" s="207"/>
      <c r="D162" s="203" t="s">
        <v>144</v>
      </c>
      <c r="E162" s="208" t="s">
        <v>22</v>
      </c>
      <c r="F162" s="209" t="s">
        <v>682</v>
      </c>
      <c r="G162" s="207"/>
      <c r="H162" s="210">
        <v>0.192</v>
      </c>
      <c r="I162" s="211"/>
      <c r="J162" s="207"/>
      <c r="K162" s="207"/>
      <c r="L162" s="212"/>
      <c r="M162" s="213"/>
      <c r="N162" s="214"/>
      <c r="O162" s="214"/>
      <c r="P162" s="214"/>
      <c r="Q162" s="214"/>
      <c r="R162" s="214"/>
      <c r="S162" s="214"/>
      <c r="T162" s="215"/>
      <c r="AT162" s="216" t="s">
        <v>144</v>
      </c>
      <c r="AU162" s="216" t="s">
        <v>83</v>
      </c>
      <c r="AV162" s="11" t="s">
        <v>83</v>
      </c>
      <c r="AW162" s="11" t="s">
        <v>38</v>
      </c>
      <c r="AX162" s="11" t="s">
        <v>74</v>
      </c>
      <c r="AY162" s="216" t="s">
        <v>133</v>
      </c>
    </row>
    <row r="163" spans="2:65" s="11" customFormat="1" ht="13.5">
      <c r="B163" s="206"/>
      <c r="C163" s="207"/>
      <c r="D163" s="203" t="s">
        <v>144</v>
      </c>
      <c r="E163" s="208" t="s">
        <v>22</v>
      </c>
      <c r="F163" s="209" t="s">
        <v>683</v>
      </c>
      <c r="G163" s="207"/>
      <c r="H163" s="210">
        <v>0.52800000000000002</v>
      </c>
      <c r="I163" s="211"/>
      <c r="J163" s="207"/>
      <c r="K163" s="207"/>
      <c r="L163" s="212"/>
      <c r="M163" s="213"/>
      <c r="N163" s="214"/>
      <c r="O163" s="214"/>
      <c r="P163" s="214"/>
      <c r="Q163" s="214"/>
      <c r="R163" s="214"/>
      <c r="S163" s="214"/>
      <c r="T163" s="215"/>
      <c r="AT163" s="216" t="s">
        <v>144</v>
      </c>
      <c r="AU163" s="216" t="s">
        <v>83</v>
      </c>
      <c r="AV163" s="11" t="s">
        <v>83</v>
      </c>
      <c r="AW163" s="11" t="s">
        <v>38</v>
      </c>
      <c r="AX163" s="11" t="s">
        <v>74</v>
      </c>
      <c r="AY163" s="216" t="s">
        <v>133</v>
      </c>
    </row>
    <row r="164" spans="2:65" s="11" customFormat="1" ht="13.5">
      <c r="B164" s="206"/>
      <c r="C164" s="207"/>
      <c r="D164" s="203" t="s">
        <v>144</v>
      </c>
      <c r="E164" s="208" t="s">
        <v>22</v>
      </c>
      <c r="F164" s="209" t="s">
        <v>684</v>
      </c>
      <c r="G164" s="207"/>
      <c r="H164" s="210">
        <v>1.2</v>
      </c>
      <c r="I164" s="211"/>
      <c r="J164" s="207"/>
      <c r="K164" s="207"/>
      <c r="L164" s="212"/>
      <c r="M164" s="213"/>
      <c r="N164" s="214"/>
      <c r="O164" s="214"/>
      <c r="P164" s="214"/>
      <c r="Q164" s="214"/>
      <c r="R164" s="214"/>
      <c r="S164" s="214"/>
      <c r="T164" s="215"/>
      <c r="AT164" s="216" t="s">
        <v>144</v>
      </c>
      <c r="AU164" s="216" t="s">
        <v>83</v>
      </c>
      <c r="AV164" s="11" t="s">
        <v>83</v>
      </c>
      <c r="AW164" s="11" t="s">
        <v>38</v>
      </c>
      <c r="AX164" s="11" t="s">
        <v>74</v>
      </c>
      <c r="AY164" s="216" t="s">
        <v>133</v>
      </c>
    </row>
    <row r="165" spans="2:65" s="12" customFormat="1" ht="13.5">
      <c r="B165" s="217"/>
      <c r="C165" s="218"/>
      <c r="D165" s="203" t="s">
        <v>144</v>
      </c>
      <c r="E165" s="219" t="s">
        <v>22</v>
      </c>
      <c r="F165" s="220" t="s">
        <v>685</v>
      </c>
      <c r="G165" s="218"/>
      <c r="H165" s="219" t="s">
        <v>22</v>
      </c>
      <c r="I165" s="221"/>
      <c r="J165" s="218"/>
      <c r="K165" s="218"/>
      <c r="L165" s="222"/>
      <c r="M165" s="223"/>
      <c r="N165" s="224"/>
      <c r="O165" s="224"/>
      <c r="P165" s="224"/>
      <c r="Q165" s="224"/>
      <c r="R165" s="224"/>
      <c r="S165" s="224"/>
      <c r="T165" s="225"/>
      <c r="AT165" s="226" t="s">
        <v>144</v>
      </c>
      <c r="AU165" s="226" t="s">
        <v>83</v>
      </c>
      <c r="AV165" s="12" t="s">
        <v>24</v>
      </c>
      <c r="AW165" s="12" t="s">
        <v>38</v>
      </c>
      <c r="AX165" s="12" t="s">
        <v>74</v>
      </c>
      <c r="AY165" s="226" t="s">
        <v>133</v>
      </c>
    </row>
    <row r="166" spans="2:65" s="13" customFormat="1" ht="13.5">
      <c r="B166" s="227"/>
      <c r="C166" s="228"/>
      <c r="D166" s="203" t="s">
        <v>144</v>
      </c>
      <c r="E166" s="229" t="s">
        <v>22</v>
      </c>
      <c r="F166" s="230" t="s">
        <v>147</v>
      </c>
      <c r="G166" s="228"/>
      <c r="H166" s="231">
        <v>5.625</v>
      </c>
      <c r="I166" s="232"/>
      <c r="J166" s="228"/>
      <c r="K166" s="228"/>
      <c r="L166" s="233"/>
      <c r="M166" s="234"/>
      <c r="N166" s="235"/>
      <c r="O166" s="235"/>
      <c r="P166" s="235"/>
      <c r="Q166" s="235"/>
      <c r="R166" s="235"/>
      <c r="S166" s="235"/>
      <c r="T166" s="236"/>
      <c r="AT166" s="237" t="s">
        <v>144</v>
      </c>
      <c r="AU166" s="237" t="s">
        <v>83</v>
      </c>
      <c r="AV166" s="13" t="s">
        <v>140</v>
      </c>
      <c r="AW166" s="13" t="s">
        <v>38</v>
      </c>
      <c r="AX166" s="13" t="s">
        <v>24</v>
      </c>
      <c r="AY166" s="237" t="s">
        <v>133</v>
      </c>
    </row>
    <row r="167" spans="2:65" s="1" customFormat="1" ht="25.5" customHeight="1">
      <c r="B167" s="40"/>
      <c r="C167" s="191" t="s">
        <v>239</v>
      </c>
      <c r="D167" s="191" t="s">
        <v>135</v>
      </c>
      <c r="E167" s="192" t="s">
        <v>686</v>
      </c>
      <c r="F167" s="193" t="s">
        <v>687</v>
      </c>
      <c r="G167" s="194" t="s">
        <v>138</v>
      </c>
      <c r="H167" s="195">
        <v>23.51</v>
      </c>
      <c r="I167" s="196"/>
      <c r="J167" s="197">
        <f>ROUND(I167*H167,2)</f>
        <v>0</v>
      </c>
      <c r="K167" s="193" t="s">
        <v>139</v>
      </c>
      <c r="L167" s="60"/>
      <c r="M167" s="198" t="s">
        <v>22</v>
      </c>
      <c r="N167" s="199" t="s">
        <v>45</v>
      </c>
      <c r="O167" s="41"/>
      <c r="P167" s="200">
        <f>O167*H167</f>
        <v>0</v>
      </c>
      <c r="Q167" s="200">
        <v>2.65E-3</v>
      </c>
      <c r="R167" s="200">
        <f>Q167*H167</f>
        <v>6.2301500000000003E-2</v>
      </c>
      <c r="S167" s="200">
        <v>0</v>
      </c>
      <c r="T167" s="201">
        <f>S167*H167</f>
        <v>0</v>
      </c>
      <c r="AR167" s="24" t="s">
        <v>140</v>
      </c>
      <c r="AT167" s="24" t="s">
        <v>135</v>
      </c>
      <c r="AU167" s="24" t="s">
        <v>83</v>
      </c>
      <c r="AY167" s="24" t="s">
        <v>133</v>
      </c>
      <c r="BE167" s="202">
        <f>IF(N167="základní",J167,0)</f>
        <v>0</v>
      </c>
      <c r="BF167" s="202">
        <f>IF(N167="snížená",J167,0)</f>
        <v>0</v>
      </c>
      <c r="BG167" s="202">
        <f>IF(N167="zákl. přenesená",J167,0)</f>
        <v>0</v>
      </c>
      <c r="BH167" s="202">
        <f>IF(N167="sníž. přenesená",J167,0)</f>
        <v>0</v>
      </c>
      <c r="BI167" s="202">
        <f>IF(N167="nulová",J167,0)</f>
        <v>0</v>
      </c>
      <c r="BJ167" s="24" t="s">
        <v>24</v>
      </c>
      <c r="BK167" s="202">
        <f>ROUND(I167*H167,2)</f>
        <v>0</v>
      </c>
      <c r="BL167" s="24" t="s">
        <v>140</v>
      </c>
      <c r="BM167" s="24" t="s">
        <v>688</v>
      </c>
    </row>
    <row r="168" spans="2:65" s="11" customFormat="1" ht="13.5">
      <c r="B168" s="206"/>
      <c r="C168" s="207"/>
      <c r="D168" s="203" t="s">
        <v>144</v>
      </c>
      <c r="E168" s="208" t="s">
        <v>22</v>
      </c>
      <c r="F168" s="209" t="s">
        <v>689</v>
      </c>
      <c r="G168" s="207"/>
      <c r="H168" s="210">
        <v>10.64</v>
      </c>
      <c r="I168" s="211"/>
      <c r="J168" s="207"/>
      <c r="K168" s="207"/>
      <c r="L168" s="212"/>
      <c r="M168" s="213"/>
      <c r="N168" s="214"/>
      <c r="O168" s="214"/>
      <c r="P168" s="214"/>
      <c r="Q168" s="214"/>
      <c r="R168" s="214"/>
      <c r="S168" s="214"/>
      <c r="T168" s="215"/>
      <c r="AT168" s="216" t="s">
        <v>144</v>
      </c>
      <c r="AU168" s="216" t="s">
        <v>83</v>
      </c>
      <c r="AV168" s="11" t="s">
        <v>83</v>
      </c>
      <c r="AW168" s="11" t="s">
        <v>38</v>
      </c>
      <c r="AX168" s="11" t="s">
        <v>74</v>
      </c>
      <c r="AY168" s="216" t="s">
        <v>133</v>
      </c>
    </row>
    <row r="169" spans="2:65" s="11" customFormat="1" ht="13.5">
      <c r="B169" s="206"/>
      <c r="C169" s="207"/>
      <c r="D169" s="203" t="s">
        <v>144</v>
      </c>
      <c r="E169" s="208" t="s">
        <v>22</v>
      </c>
      <c r="F169" s="209" t="s">
        <v>690</v>
      </c>
      <c r="G169" s="207"/>
      <c r="H169" s="210">
        <v>12.87</v>
      </c>
      <c r="I169" s="211"/>
      <c r="J169" s="207"/>
      <c r="K169" s="207"/>
      <c r="L169" s="212"/>
      <c r="M169" s="213"/>
      <c r="N169" s="214"/>
      <c r="O169" s="214"/>
      <c r="P169" s="214"/>
      <c r="Q169" s="214"/>
      <c r="R169" s="214"/>
      <c r="S169" s="214"/>
      <c r="T169" s="215"/>
      <c r="AT169" s="216" t="s">
        <v>144</v>
      </c>
      <c r="AU169" s="216" t="s">
        <v>83</v>
      </c>
      <c r="AV169" s="11" t="s">
        <v>83</v>
      </c>
      <c r="AW169" s="11" t="s">
        <v>38</v>
      </c>
      <c r="AX169" s="11" t="s">
        <v>74</v>
      </c>
      <c r="AY169" s="216" t="s">
        <v>133</v>
      </c>
    </row>
    <row r="170" spans="2:65" s="13" customFormat="1" ht="13.5">
      <c r="B170" s="227"/>
      <c r="C170" s="228"/>
      <c r="D170" s="203" t="s">
        <v>144</v>
      </c>
      <c r="E170" s="229" t="s">
        <v>22</v>
      </c>
      <c r="F170" s="230" t="s">
        <v>147</v>
      </c>
      <c r="G170" s="228"/>
      <c r="H170" s="231">
        <v>23.51</v>
      </c>
      <c r="I170" s="232"/>
      <c r="J170" s="228"/>
      <c r="K170" s="228"/>
      <c r="L170" s="233"/>
      <c r="M170" s="234"/>
      <c r="N170" s="235"/>
      <c r="O170" s="235"/>
      <c r="P170" s="235"/>
      <c r="Q170" s="235"/>
      <c r="R170" s="235"/>
      <c r="S170" s="235"/>
      <c r="T170" s="236"/>
      <c r="AT170" s="237" t="s">
        <v>144</v>
      </c>
      <c r="AU170" s="237" t="s">
        <v>83</v>
      </c>
      <c r="AV170" s="13" t="s">
        <v>140</v>
      </c>
      <c r="AW170" s="13" t="s">
        <v>38</v>
      </c>
      <c r="AX170" s="13" t="s">
        <v>24</v>
      </c>
      <c r="AY170" s="237" t="s">
        <v>133</v>
      </c>
    </row>
    <row r="171" spans="2:65" s="1" customFormat="1" ht="25.5" customHeight="1">
      <c r="B171" s="40"/>
      <c r="C171" s="191" t="s">
        <v>9</v>
      </c>
      <c r="D171" s="191" t="s">
        <v>135</v>
      </c>
      <c r="E171" s="192" t="s">
        <v>691</v>
      </c>
      <c r="F171" s="193" t="s">
        <v>692</v>
      </c>
      <c r="G171" s="194" t="s">
        <v>138</v>
      </c>
      <c r="H171" s="195">
        <v>23.51</v>
      </c>
      <c r="I171" s="196"/>
      <c r="J171" s="197">
        <f>ROUND(I171*H171,2)</f>
        <v>0</v>
      </c>
      <c r="K171" s="193" t="s">
        <v>139</v>
      </c>
      <c r="L171" s="60"/>
      <c r="M171" s="198" t="s">
        <v>22</v>
      </c>
      <c r="N171" s="199" t="s">
        <v>45</v>
      </c>
      <c r="O171" s="41"/>
      <c r="P171" s="200">
        <f>O171*H171</f>
        <v>0</v>
      </c>
      <c r="Q171" s="200">
        <v>0</v>
      </c>
      <c r="R171" s="200">
        <f>Q171*H171</f>
        <v>0</v>
      </c>
      <c r="S171" s="200">
        <v>0</v>
      </c>
      <c r="T171" s="201">
        <f>S171*H171</f>
        <v>0</v>
      </c>
      <c r="AR171" s="24" t="s">
        <v>140</v>
      </c>
      <c r="AT171" s="24" t="s">
        <v>135</v>
      </c>
      <c r="AU171" s="24" t="s">
        <v>83</v>
      </c>
      <c r="AY171" s="24" t="s">
        <v>133</v>
      </c>
      <c r="BE171" s="202">
        <f>IF(N171="základní",J171,0)</f>
        <v>0</v>
      </c>
      <c r="BF171" s="202">
        <f>IF(N171="snížená",J171,0)</f>
        <v>0</v>
      </c>
      <c r="BG171" s="202">
        <f>IF(N171="zákl. přenesená",J171,0)</f>
        <v>0</v>
      </c>
      <c r="BH171" s="202">
        <f>IF(N171="sníž. přenesená",J171,0)</f>
        <v>0</v>
      </c>
      <c r="BI171" s="202">
        <f>IF(N171="nulová",J171,0)</f>
        <v>0</v>
      </c>
      <c r="BJ171" s="24" t="s">
        <v>24</v>
      </c>
      <c r="BK171" s="202">
        <f>ROUND(I171*H171,2)</f>
        <v>0</v>
      </c>
      <c r="BL171" s="24" t="s">
        <v>140</v>
      </c>
      <c r="BM171" s="24" t="s">
        <v>693</v>
      </c>
    </row>
    <row r="172" spans="2:65" s="1" customFormat="1" ht="25.5" customHeight="1">
      <c r="B172" s="40"/>
      <c r="C172" s="191" t="s">
        <v>151</v>
      </c>
      <c r="D172" s="191" t="s">
        <v>135</v>
      </c>
      <c r="E172" s="192" t="s">
        <v>694</v>
      </c>
      <c r="F172" s="193" t="s">
        <v>695</v>
      </c>
      <c r="G172" s="194" t="s">
        <v>236</v>
      </c>
      <c r="H172" s="195">
        <v>0.56299999999999994</v>
      </c>
      <c r="I172" s="196"/>
      <c r="J172" s="197">
        <f>ROUND(I172*H172,2)</f>
        <v>0</v>
      </c>
      <c r="K172" s="193" t="s">
        <v>139</v>
      </c>
      <c r="L172" s="60"/>
      <c r="M172" s="198" t="s">
        <v>22</v>
      </c>
      <c r="N172" s="199" t="s">
        <v>45</v>
      </c>
      <c r="O172" s="41"/>
      <c r="P172" s="200">
        <f>O172*H172</f>
        <v>0</v>
      </c>
      <c r="Q172" s="200">
        <v>1.10951</v>
      </c>
      <c r="R172" s="200">
        <f>Q172*H172</f>
        <v>0.62465412999999992</v>
      </c>
      <c r="S172" s="200">
        <v>0</v>
      </c>
      <c r="T172" s="201">
        <f>S172*H172</f>
        <v>0</v>
      </c>
      <c r="AR172" s="24" t="s">
        <v>140</v>
      </c>
      <c r="AT172" s="24" t="s">
        <v>135</v>
      </c>
      <c r="AU172" s="24" t="s">
        <v>83</v>
      </c>
      <c r="AY172" s="24" t="s">
        <v>133</v>
      </c>
      <c r="BE172" s="202">
        <f>IF(N172="základní",J172,0)</f>
        <v>0</v>
      </c>
      <c r="BF172" s="202">
        <f>IF(N172="snížená",J172,0)</f>
        <v>0</v>
      </c>
      <c r="BG172" s="202">
        <f>IF(N172="zákl. přenesená",J172,0)</f>
        <v>0</v>
      </c>
      <c r="BH172" s="202">
        <f>IF(N172="sníž. přenesená",J172,0)</f>
        <v>0</v>
      </c>
      <c r="BI172" s="202">
        <f>IF(N172="nulová",J172,0)</f>
        <v>0</v>
      </c>
      <c r="BJ172" s="24" t="s">
        <v>24</v>
      </c>
      <c r="BK172" s="202">
        <f>ROUND(I172*H172,2)</f>
        <v>0</v>
      </c>
      <c r="BL172" s="24" t="s">
        <v>140</v>
      </c>
      <c r="BM172" s="24" t="s">
        <v>696</v>
      </c>
    </row>
    <row r="173" spans="2:65" s="11" customFormat="1" ht="13.5">
      <c r="B173" s="206"/>
      <c r="C173" s="207"/>
      <c r="D173" s="203" t="s">
        <v>144</v>
      </c>
      <c r="E173" s="208" t="s">
        <v>22</v>
      </c>
      <c r="F173" s="209" t="s">
        <v>697</v>
      </c>
      <c r="G173" s="207"/>
      <c r="H173" s="210">
        <v>0.56299999999999994</v>
      </c>
      <c r="I173" s="211"/>
      <c r="J173" s="207"/>
      <c r="K173" s="207"/>
      <c r="L173" s="212"/>
      <c r="M173" s="213"/>
      <c r="N173" s="214"/>
      <c r="O173" s="214"/>
      <c r="P173" s="214"/>
      <c r="Q173" s="214"/>
      <c r="R173" s="214"/>
      <c r="S173" s="214"/>
      <c r="T173" s="215"/>
      <c r="AT173" s="216" t="s">
        <v>144</v>
      </c>
      <c r="AU173" s="216" t="s">
        <v>83</v>
      </c>
      <c r="AV173" s="11" t="s">
        <v>83</v>
      </c>
      <c r="AW173" s="11" t="s">
        <v>38</v>
      </c>
      <c r="AX173" s="11" t="s">
        <v>74</v>
      </c>
      <c r="AY173" s="216" t="s">
        <v>133</v>
      </c>
    </row>
    <row r="174" spans="2:65" s="12" customFormat="1" ht="13.5">
      <c r="B174" s="217"/>
      <c r="C174" s="218"/>
      <c r="D174" s="203" t="s">
        <v>144</v>
      </c>
      <c r="E174" s="219" t="s">
        <v>22</v>
      </c>
      <c r="F174" s="220" t="s">
        <v>698</v>
      </c>
      <c r="G174" s="218"/>
      <c r="H174" s="219" t="s">
        <v>22</v>
      </c>
      <c r="I174" s="221"/>
      <c r="J174" s="218"/>
      <c r="K174" s="218"/>
      <c r="L174" s="222"/>
      <c r="M174" s="223"/>
      <c r="N174" s="224"/>
      <c r="O174" s="224"/>
      <c r="P174" s="224"/>
      <c r="Q174" s="224"/>
      <c r="R174" s="224"/>
      <c r="S174" s="224"/>
      <c r="T174" s="225"/>
      <c r="AT174" s="226" t="s">
        <v>144</v>
      </c>
      <c r="AU174" s="226" t="s">
        <v>83</v>
      </c>
      <c r="AV174" s="12" t="s">
        <v>24</v>
      </c>
      <c r="AW174" s="12" t="s">
        <v>38</v>
      </c>
      <c r="AX174" s="12" t="s">
        <v>74</v>
      </c>
      <c r="AY174" s="226" t="s">
        <v>133</v>
      </c>
    </row>
    <row r="175" spans="2:65" s="13" customFormat="1" ht="13.5">
      <c r="B175" s="227"/>
      <c r="C175" s="228"/>
      <c r="D175" s="203" t="s">
        <v>144</v>
      </c>
      <c r="E175" s="229" t="s">
        <v>22</v>
      </c>
      <c r="F175" s="230" t="s">
        <v>147</v>
      </c>
      <c r="G175" s="228"/>
      <c r="H175" s="231">
        <v>0.56299999999999994</v>
      </c>
      <c r="I175" s="232"/>
      <c r="J175" s="228"/>
      <c r="K175" s="228"/>
      <c r="L175" s="233"/>
      <c r="M175" s="234"/>
      <c r="N175" s="235"/>
      <c r="O175" s="235"/>
      <c r="P175" s="235"/>
      <c r="Q175" s="235"/>
      <c r="R175" s="235"/>
      <c r="S175" s="235"/>
      <c r="T175" s="236"/>
      <c r="AT175" s="237" t="s">
        <v>144</v>
      </c>
      <c r="AU175" s="237" t="s">
        <v>83</v>
      </c>
      <c r="AV175" s="13" t="s">
        <v>140</v>
      </c>
      <c r="AW175" s="13" t="s">
        <v>38</v>
      </c>
      <c r="AX175" s="13" t="s">
        <v>24</v>
      </c>
      <c r="AY175" s="237" t="s">
        <v>133</v>
      </c>
    </row>
    <row r="176" spans="2:65" s="10" customFormat="1" ht="29.85" customHeight="1">
      <c r="B176" s="175"/>
      <c r="C176" s="176"/>
      <c r="D176" s="177" t="s">
        <v>73</v>
      </c>
      <c r="E176" s="189" t="s">
        <v>140</v>
      </c>
      <c r="F176" s="189" t="s">
        <v>276</v>
      </c>
      <c r="G176" s="176"/>
      <c r="H176" s="176"/>
      <c r="I176" s="179"/>
      <c r="J176" s="190">
        <f>BK176</f>
        <v>0</v>
      </c>
      <c r="K176" s="176"/>
      <c r="L176" s="181"/>
      <c r="M176" s="182"/>
      <c r="N176" s="183"/>
      <c r="O176" s="183"/>
      <c r="P176" s="184">
        <f>SUM(P177:P183)</f>
        <v>0</v>
      </c>
      <c r="Q176" s="183"/>
      <c r="R176" s="184">
        <f>SUM(R177:R183)</f>
        <v>0</v>
      </c>
      <c r="S176" s="183"/>
      <c r="T176" s="185">
        <f>SUM(T177:T183)</f>
        <v>0</v>
      </c>
      <c r="AR176" s="186" t="s">
        <v>24</v>
      </c>
      <c r="AT176" s="187" t="s">
        <v>73</v>
      </c>
      <c r="AU176" s="187" t="s">
        <v>24</v>
      </c>
      <c r="AY176" s="186" t="s">
        <v>133</v>
      </c>
      <c r="BK176" s="188">
        <f>SUM(BK177:BK183)</f>
        <v>0</v>
      </c>
    </row>
    <row r="177" spans="2:65" s="1" customFormat="1" ht="16.5" customHeight="1">
      <c r="B177" s="40"/>
      <c r="C177" s="191" t="s">
        <v>252</v>
      </c>
      <c r="D177" s="191" t="s">
        <v>135</v>
      </c>
      <c r="E177" s="192" t="s">
        <v>278</v>
      </c>
      <c r="F177" s="193" t="s">
        <v>279</v>
      </c>
      <c r="G177" s="194" t="s">
        <v>189</v>
      </c>
      <c r="H177" s="195">
        <v>5.76</v>
      </c>
      <c r="I177" s="196"/>
      <c r="J177" s="197">
        <f>ROUND(I177*H177,2)</f>
        <v>0</v>
      </c>
      <c r="K177" s="193" t="s">
        <v>139</v>
      </c>
      <c r="L177" s="60"/>
      <c r="M177" s="198" t="s">
        <v>22</v>
      </c>
      <c r="N177" s="199" t="s">
        <v>45</v>
      </c>
      <c r="O177" s="41"/>
      <c r="P177" s="200">
        <f>O177*H177</f>
        <v>0</v>
      </c>
      <c r="Q177" s="200">
        <v>0</v>
      </c>
      <c r="R177" s="200">
        <f>Q177*H177</f>
        <v>0</v>
      </c>
      <c r="S177" s="200">
        <v>0</v>
      </c>
      <c r="T177" s="201">
        <f>S177*H177</f>
        <v>0</v>
      </c>
      <c r="AR177" s="24" t="s">
        <v>140</v>
      </c>
      <c r="AT177" s="24" t="s">
        <v>135</v>
      </c>
      <c r="AU177" s="24" t="s">
        <v>83</v>
      </c>
      <c r="AY177" s="24" t="s">
        <v>133</v>
      </c>
      <c r="BE177" s="202">
        <f>IF(N177="základní",J177,0)</f>
        <v>0</v>
      </c>
      <c r="BF177" s="202">
        <f>IF(N177="snížená",J177,0)</f>
        <v>0</v>
      </c>
      <c r="BG177" s="202">
        <f>IF(N177="zákl. přenesená",J177,0)</f>
        <v>0</v>
      </c>
      <c r="BH177" s="202">
        <f>IF(N177="sníž. přenesená",J177,0)</f>
        <v>0</v>
      </c>
      <c r="BI177" s="202">
        <f>IF(N177="nulová",J177,0)</f>
        <v>0</v>
      </c>
      <c r="BJ177" s="24" t="s">
        <v>24</v>
      </c>
      <c r="BK177" s="202">
        <f>ROUND(I177*H177,2)</f>
        <v>0</v>
      </c>
      <c r="BL177" s="24" t="s">
        <v>140</v>
      </c>
      <c r="BM177" s="24" t="s">
        <v>699</v>
      </c>
    </row>
    <row r="178" spans="2:65" s="11" customFormat="1" ht="13.5">
      <c r="B178" s="206"/>
      <c r="C178" s="207"/>
      <c r="D178" s="203" t="s">
        <v>144</v>
      </c>
      <c r="E178" s="208" t="s">
        <v>22</v>
      </c>
      <c r="F178" s="209" t="s">
        <v>700</v>
      </c>
      <c r="G178" s="207"/>
      <c r="H178" s="210">
        <v>5.4</v>
      </c>
      <c r="I178" s="211"/>
      <c r="J178" s="207"/>
      <c r="K178" s="207"/>
      <c r="L178" s="212"/>
      <c r="M178" s="213"/>
      <c r="N178" s="214"/>
      <c r="O178" s="214"/>
      <c r="P178" s="214"/>
      <c r="Q178" s="214"/>
      <c r="R178" s="214"/>
      <c r="S178" s="214"/>
      <c r="T178" s="215"/>
      <c r="AT178" s="216" t="s">
        <v>144</v>
      </c>
      <c r="AU178" s="216" t="s">
        <v>83</v>
      </c>
      <c r="AV178" s="11" t="s">
        <v>83</v>
      </c>
      <c r="AW178" s="11" t="s">
        <v>38</v>
      </c>
      <c r="AX178" s="11" t="s">
        <v>74</v>
      </c>
      <c r="AY178" s="216" t="s">
        <v>133</v>
      </c>
    </row>
    <row r="179" spans="2:65" s="11" customFormat="1" ht="13.5">
      <c r="B179" s="206"/>
      <c r="C179" s="207"/>
      <c r="D179" s="203" t="s">
        <v>144</v>
      </c>
      <c r="E179" s="208" t="s">
        <v>22</v>
      </c>
      <c r="F179" s="209" t="s">
        <v>701</v>
      </c>
      <c r="G179" s="207"/>
      <c r="H179" s="210">
        <v>0.36</v>
      </c>
      <c r="I179" s="211"/>
      <c r="J179" s="207"/>
      <c r="K179" s="207"/>
      <c r="L179" s="212"/>
      <c r="M179" s="213"/>
      <c r="N179" s="214"/>
      <c r="O179" s="214"/>
      <c r="P179" s="214"/>
      <c r="Q179" s="214"/>
      <c r="R179" s="214"/>
      <c r="S179" s="214"/>
      <c r="T179" s="215"/>
      <c r="AT179" s="216" t="s">
        <v>144</v>
      </c>
      <c r="AU179" s="216" t="s">
        <v>83</v>
      </c>
      <c r="AV179" s="11" t="s">
        <v>83</v>
      </c>
      <c r="AW179" s="11" t="s">
        <v>38</v>
      </c>
      <c r="AX179" s="11" t="s">
        <v>74</v>
      </c>
      <c r="AY179" s="216" t="s">
        <v>133</v>
      </c>
    </row>
    <row r="180" spans="2:65" s="13" customFormat="1" ht="13.5">
      <c r="B180" s="227"/>
      <c r="C180" s="228"/>
      <c r="D180" s="203" t="s">
        <v>144</v>
      </c>
      <c r="E180" s="229" t="s">
        <v>22</v>
      </c>
      <c r="F180" s="230" t="s">
        <v>147</v>
      </c>
      <c r="G180" s="228"/>
      <c r="H180" s="231">
        <v>5.76</v>
      </c>
      <c r="I180" s="232"/>
      <c r="J180" s="228"/>
      <c r="K180" s="228"/>
      <c r="L180" s="233"/>
      <c r="M180" s="234"/>
      <c r="N180" s="235"/>
      <c r="O180" s="235"/>
      <c r="P180" s="235"/>
      <c r="Q180" s="235"/>
      <c r="R180" s="235"/>
      <c r="S180" s="235"/>
      <c r="T180" s="236"/>
      <c r="AT180" s="237" t="s">
        <v>144</v>
      </c>
      <c r="AU180" s="237" t="s">
        <v>83</v>
      </c>
      <c r="AV180" s="13" t="s">
        <v>140</v>
      </c>
      <c r="AW180" s="13" t="s">
        <v>38</v>
      </c>
      <c r="AX180" s="13" t="s">
        <v>24</v>
      </c>
      <c r="AY180" s="237" t="s">
        <v>133</v>
      </c>
    </row>
    <row r="181" spans="2:65" s="1" customFormat="1" ht="16.5" customHeight="1">
      <c r="B181" s="40"/>
      <c r="C181" s="191" t="s">
        <v>257</v>
      </c>
      <c r="D181" s="191" t="s">
        <v>135</v>
      </c>
      <c r="E181" s="192" t="s">
        <v>702</v>
      </c>
      <c r="F181" s="193" t="s">
        <v>703</v>
      </c>
      <c r="G181" s="194" t="s">
        <v>189</v>
      </c>
      <c r="H181" s="195">
        <v>1.5349999999999999</v>
      </c>
      <c r="I181" s="196"/>
      <c r="J181" s="197">
        <f>ROUND(I181*H181,2)</f>
        <v>0</v>
      </c>
      <c r="K181" s="193" t="s">
        <v>139</v>
      </c>
      <c r="L181" s="60"/>
      <c r="M181" s="198" t="s">
        <v>22</v>
      </c>
      <c r="N181" s="199" t="s">
        <v>45</v>
      </c>
      <c r="O181" s="41"/>
      <c r="P181" s="200">
        <f>O181*H181</f>
        <v>0</v>
      </c>
      <c r="Q181" s="200">
        <v>0</v>
      </c>
      <c r="R181" s="200">
        <f>Q181*H181</f>
        <v>0</v>
      </c>
      <c r="S181" s="200">
        <v>0</v>
      </c>
      <c r="T181" s="201">
        <f>S181*H181</f>
        <v>0</v>
      </c>
      <c r="AR181" s="24" t="s">
        <v>140</v>
      </c>
      <c r="AT181" s="24" t="s">
        <v>135</v>
      </c>
      <c r="AU181" s="24" t="s">
        <v>83</v>
      </c>
      <c r="AY181" s="24" t="s">
        <v>133</v>
      </c>
      <c r="BE181" s="202">
        <f>IF(N181="základní",J181,0)</f>
        <v>0</v>
      </c>
      <c r="BF181" s="202">
        <f>IF(N181="snížená",J181,0)</f>
        <v>0</v>
      </c>
      <c r="BG181" s="202">
        <f>IF(N181="zákl. přenesená",J181,0)</f>
        <v>0</v>
      </c>
      <c r="BH181" s="202">
        <f>IF(N181="sníž. přenesená",J181,0)</f>
        <v>0</v>
      </c>
      <c r="BI181" s="202">
        <f>IF(N181="nulová",J181,0)</f>
        <v>0</v>
      </c>
      <c r="BJ181" s="24" t="s">
        <v>24</v>
      </c>
      <c r="BK181" s="202">
        <f>ROUND(I181*H181,2)</f>
        <v>0</v>
      </c>
      <c r="BL181" s="24" t="s">
        <v>140</v>
      </c>
      <c r="BM181" s="24" t="s">
        <v>704</v>
      </c>
    </row>
    <row r="182" spans="2:65" s="11" customFormat="1" ht="13.5">
      <c r="B182" s="206"/>
      <c r="C182" s="207"/>
      <c r="D182" s="203" t="s">
        <v>144</v>
      </c>
      <c r="E182" s="208" t="s">
        <v>22</v>
      </c>
      <c r="F182" s="209" t="s">
        <v>705</v>
      </c>
      <c r="G182" s="207"/>
      <c r="H182" s="210">
        <v>1.5349999999999999</v>
      </c>
      <c r="I182" s="211"/>
      <c r="J182" s="207"/>
      <c r="K182" s="207"/>
      <c r="L182" s="212"/>
      <c r="M182" s="213"/>
      <c r="N182" s="214"/>
      <c r="O182" s="214"/>
      <c r="P182" s="214"/>
      <c r="Q182" s="214"/>
      <c r="R182" s="214"/>
      <c r="S182" s="214"/>
      <c r="T182" s="215"/>
      <c r="AT182" s="216" t="s">
        <v>144</v>
      </c>
      <c r="AU182" s="216" t="s">
        <v>83</v>
      </c>
      <c r="AV182" s="11" t="s">
        <v>83</v>
      </c>
      <c r="AW182" s="11" t="s">
        <v>38</v>
      </c>
      <c r="AX182" s="11" t="s">
        <v>74</v>
      </c>
      <c r="AY182" s="216" t="s">
        <v>133</v>
      </c>
    </row>
    <row r="183" spans="2:65" s="13" customFormat="1" ht="13.5">
      <c r="B183" s="227"/>
      <c r="C183" s="228"/>
      <c r="D183" s="203" t="s">
        <v>144</v>
      </c>
      <c r="E183" s="229" t="s">
        <v>22</v>
      </c>
      <c r="F183" s="230" t="s">
        <v>147</v>
      </c>
      <c r="G183" s="228"/>
      <c r="H183" s="231">
        <v>1.5349999999999999</v>
      </c>
      <c r="I183" s="232"/>
      <c r="J183" s="228"/>
      <c r="K183" s="228"/>
      <c r="L183" s="233"/>
      <c r="M183" s="234"/>
      <c r="N183" s="235"/>
      <c r="O183" s="235"/>
      <c r="P183" s="235"/>
      <c r="Q183" s="235"/>
      <c r="R183" s="235"/>
      <c r="S183" s="235"/>
      <c r="T183" s="236"/>
      <c r="AT183" s="237" t="s">
        <v>144</v>
      </c>
      <c r="AU183" s="237" t="s">
        <v>83</v>
      </c>
      <c r="AV183" s="13" t="s">
        <v>140</v>
      </c>
      <c r="AW183" s="13" t="s">
        <v>38</v>
      </c>
      <c r="AX183" s="13" t="s">
        <v>24</v>
      </c>
      <c r="AY183" s="237" t="s">
        <v>133</v>
      </c>
    </row>
    <row r="184" spans="2:65" s="10" customFormat="1" ht="29.85" customHeight="1">
      <c r="B184" s="175"/>
      <c r="C184" s="176"/>
      <c r="D184" s="177" t="s">
        <v>73</v>
      </c>
      <c r="E184" s="189" t="s">
        <v>162</v>
      </c>
      <c r="F184" s="189" t="s">
        <v>287</v>
      </c>
      <c r="G184" s="176"/>
      <c r="H184" s="176"/>
      <c r="I184" s="179"/>
      <c r="J184" s="190">
        <f>BK184</f>
        <v>0</v>
      </c>
      <c r="K184" s="176"/>
      <c r="L184" s="181"/>
      <c r="M184" s="182"/>
      <c r="N184" s="183"/>
      <c r="O184" s="183"/>
      <c r="P184" s="184">
        <f>SUM(P185:P193)</f>
        <v>0</v>
      </c>
      <c r="Q184" s="183"/>
      <c r="R184" s="184">
        <f>SUM(R185:R193)</f>
        <v>11.607182499999999</v>
      </c>
      <c r="S184" s="183"/>
      <c r="T184" s="185">
        <f>SUM(T185:T193)</f>
        <v>0</v>
      </c>
      <c r="AR184" s="186" t="s">
        <v>24</v>
      </c>
      <c r="AT184" s="187" t="s">
        <v>73</v>
      </c>
      <c r="AU184" s="187" t="s">
        <v>24</v>
      </c>
      <c r="AY184" s="186" t="s">
        <v>133</v>
      </c>
      <c r="BK184" s="188">
        <f>SUM(BK185:BK193)</f>
        <v>0</v>
      </c>
    </row>
    <row r="185" spans="2:65" s="1" customFormat="1" ht="16.5" customHeight="1">
      <c r="B185" s="40"/>
      <c r="C185" s="191" t="s">
        <v>262</v>
      </c>
      <c r="D185" s="191" t="s">
        <v>135</v>
      </c>
      <c r="E185" s="192" t="s">
        <v>706</v>
      </c>
      <c r="F185" s="193" t="s">
        <v>707</v>
      </c>
      <c r="G185" s="194" t="s">
        <v>138</v>
      </c>
      <c r="H185" s="195">
        <v>91.25</v>
      </c>
      <c r="I185" s="196"/>
      <c r="J185" s="197">
        <f>ROUND(I185*H185,2)</f>
        <v>0</v>
      </c>
      <c r="K185" s="193" t="s">
        <v>139</v>
      </c>
      <c r="L185" s="60"/>
      <c r="M185" s="198" t="s">
        <v>22</v>
      </c>
      <c r="N185" s="199" t="s">
        <v>45</v>
      </c>
      <c r="O185" s="41"/>
      <c r="P185" s="200">
        <f>O185*H185</f>
        <v>0</v>
      </c>
      <c r="Q185" s="200">
        <v>2.256E-2</v>
      </c>
      <c r="R185" s="200">
        <f>Q185*H185</f>
        <v>2.0586000000000002</v>
      </c>
      <c r="S185" s="200">
        <v>0</v>
      </c>
      <c r="T185" s="201">
        <f>S185*H185</f>
        <v>0</v>
      </c>
      <c r="AR185" s="24" t="s">
        <v>140</v>
      </c>
      <c r="AT185" s="24" t="s">
        <v>135</v>
      </c>
      <c r="AU185" s="24" t="s">
        <v>83</v>
      </c>
      <c r="AY185" s="24" t="s">
        <v>133</v>
      </c>
      <c r="BE185" s="202">
        <f>IF(N185="základní",J185,0)</f>
        <v>0</v>
      </c>
      <c r="BF185" s="202">
        <f>IF(N185="snížená",J185,0)</f>
        <v>0</v>
      </c>
      <c r="BG185" s="202">
        <f>IF(N185="zákl. přenesená",J185,0)</f>
        <v>0</v>
      </c>
      <c r="BH185" s="202">
        <f>IF(N185="sníž. přenesená",J185,0)</f>
        <v>0</v>
      </c>
      <c r="BI185" s="202">
        <f>IF(N185="nulová",J185,0)</f>
        <v>0</v>
      </c>
      <c r="BJ185" s="24" t="s">
        <v>24</v>
      </c>
      <c r="BK185" s="202">
        <f>ROUND(I185*H185,2)</f>
        <v>0</v>
      </c>
      <c r="BL185" s="24" t="s">
        <v>140</v>
      </c>
      <c r="BM185" s="24" t="s">
        <v>708</v>
      </c>
    </row>
    <row r="186" spans="2:65" s="11" customFormat="1" ht="13.5">
      <c r="B186" s="206"/>
      <c r="C186" s="207"/>
      <c r="D186" s="203" t="s">
        <v>144</v>
      </c>
      <c r="E186" s="208" t="s">
        <v>22</v>
      </c>
      <c r="F186" s="209" t="s">
        <v>709</v>
      </c>
      <c r="G186" s="207"/>
      <c r="H186" s="210">
        <v>91.25</v>
      </c>
      <c r="I186" s="211"/>
      <c r="J186" s="207"/>
      <c r="K186" s="207"/>
      <c r="L186" s="212"/>
      <c r="M186" s="213"/>
      <c r="N186" s="214"/>
      <c r="O186" s="214"/>
      <c r="P186" s="214"/>
      <c r="Q186" s="214"/>
      <c r="R186" s="214"/>
      <c r="S186" s="214"/>
      <c r="T186" s="215"/>
      <c r="AT186" s="216" t="s">
        <v>144</v>
      </c>
      <c r="AU186" s="216" t="s">
        <v>83</v>
      </c>
      <c r="AV186" s="11" t="s">
        <v>83</v>
      </c>
      <c r="AW186" s="11" t="s">
        <v>38</v>
      </c>
      <c r="AX186" s="11" t="s">
        <v>74</v>
      </c>
      <c r="AY186" s="216" t="s">
        <v>133</v>
      </c>
    </row>
    <row r="187" spans="2:65" s="12" customFormat="1" ht="13.5">
      <c r="B187" s="217"/>
      <c r="C187" s="218"/>
      <c r="D187" s="203" t="s">
        <v>144</v>
      </c>
      <c r="E187" s="219" t="s">
        <v>22</v>
      </c>
      <c r="F187" s="220" t="s">
        <v>710</v>
      </c>
      <c r="G187" s="218"/>
      <c r="H187" s="219" t="s">
        <v>22</v>
      </c>
      <c r="I187" s="221"/>
      <c r="J187" s="218"/>
      <c r="K187" s="218"/>
      <c r="L187" s="222"/>
      <c r="M187" s="223"/>
      <c r="N187" s="224"/>
      <c r="O187" s="224"/>
      <c r="P187" s="224"/>
      <c r="Q187" s="224"/>
      <c r="R187" s="224"/>
      <c r="S187" s="224"/>
      <c r="T187" s="225"/>
      <c r="AT187" s="226" t="s">
        <v>144</v>
      </c>
      <c r="AU187" s="226" t="s">
        <v>83</v>
      </c>
      <c r="AV187" s="12" t="s">
        <v>24</v>
      </c>
      <c r="AW187" s="12" t="s">
        <v>38</v>
      </c>
      <c r="AX187" s="12" t="s">
        <v>74</v>
      </c>
      <c r="AY187" s="226" t="s">
        <v>133</v>
      </c>
    </row>
    <row r="188" spans="2:65" s="13" customFormat="1" ht="13.5">
      <c r="B188" s="227"/>
      <c r="C188" s="228"/>
      <c r="D188" s="203" t="s">
        <v>144</v>
      </c>
      <c r="E188" s="229" t="s">
        <v>22</v>
      </c>
      <c r="F188" s="230" t="s">
        <v>147</v>
      </c>
      <c r="G188" s="228"/>
      <c r="H188" s="231">
        <v>91.25</v>
      </c>
      <c r="I188" s="232"/>
      <c r="J188" s="228"/>
      <c r="K188" s="228"/>
      <c r="L188" s="233"/>
      <c r="M188" s="234"/>
      <c r="N188" s="235"/>
      <c r="O188" s="235"/>
      <c r="P188" s="235"/>
      <c r="Q188" s="235"/>
      <c r="R188" s="235"/>
      <c r="S188" s="235"/>
      <c r="T188" s="236"/>
      <c r="AT188" s="237" t="s">
        <v>144</v>
      </c>
      <c r="AU188" s="237" t="s">
        <v>83</v>
      </c>
      <c r="AV188" s="13" t="s">
        <v>140</v>
      </c>
      <c r="AW188" s="13" t="s">
        <v>38</v>
      </c>
      <c r="AX188" s="13" t="s">
        <v>24</v>
      </c>
      <c r="AY188" s="237" t="s">
        <v>133</v>
      </c>
    </row>
    <row r="189" spans="2:65" s="1" customFormat="1" ht="25.5" customHeight="1">
      <c r="B189" s="40"/>
      <c r="C189" s="191" t="s">
        <v>265</v>
      </c>
      <c r="D189" s="191" t="s">
        <v>135</v>
      </c>
      <c r="E189" s="192" t="s">
        <v>711</v>
      </c>
      <c r="F189" s="193" t="s">
        <v>712</v>
      </c>
      <c r="G189" s="194" t="s">
        <v>138</v>
      </c>
      <c r="H189" s="195">
        <v>18.25</v>
      </c>
      <c r="I189" s="196"/>
      <c r="J189" s="197">
        <f>ROUND(I189*H189,2)</f>
        <v>0</v>
      </c>
      <c r="K189" s="193" t="s">
        <v>139</v>
      </c>
      <c r="L189" s="60"/>
      <c r="M189" s="198" t="s">
        <v>22</v>
      </c>
      <c r="N189" s="199" t="s">
        <v>45</v>
      </c>
      <c r="O189" s="41"/>
      <c r="P189" s="200">
        <f>O189*H189</f>
        <v>0</v>
      </c>
      <c r="Q189" s="200">
        <v>0.52320999999999995</v>
      </c>
      <c r="R189" s="200">
        <f>Q189*H189</f>
        <v>9.5485824999999984</v>
      </c>
      <c r="S189" s="200">
        <v>0</v>
      </c>
      <c r="T189" s="201">
        <f>S189*H189</f>
        <v>0</v>
      </c>
      <c r="AR189" s="24" t="s">
        <v>140</v>
      </c>
      <c r="AT189" s="24" t="s">
        <v>135</v>
      </c>
      <c r="AU189" s="24" t="s">
        <v>83</v>
      </c>
      <c r="AY189" s="24" t="s">
        <v>133</v>
      </c>
      <c r="BE189" s="202">
        <f>IF(N189="základní",J189,0)</f>
        <v>0</v>
      </c>
      <c r="BF189" s="202">
        <f>IF(N189="snížená",J189,0)</f>
        <v>0</v>
      </c>
      <c r="BG189" s="202">
        <f>IF(N189="zákl. přenesená",J189,0)</f>
        <v>0</v>
      </c>
      <c r="BH189" s="202">
        <f>IF(N189="sníž. přenesená",J189,0)</f>
        <v>0</v>
      </c>
      <c r="BI189" s="202">
        <f>IF(N189="nulová",J189,0)</f>
        <v>0</v>
      </c>
      <c r="BJ189" s="24" t="s">
        <v>24</v>
      </c>
      <c r="BK189" s="202">
        <f>ROUND(I189*H189,2)</f>
        <v>0</v>
      </c>
      <c r="BL189" s="24" t="s">
        <v>140</v>
      </c>
      <c r="BM189" s="24" t="s">
        <v>713</v>
      </c>
    </row>
    <row r="190" spans="2:65" s="11" customFormat="1" ht="13.5">
      <c r="B190" s="206"/>
      <c r="C190" s="207"/>
      <c r="D190" s="203" t="s">
        <v>144</v>
      </c>
      <c r="E190" s="208" t="s">
        <v>22</v>
      </c>
      <c r="F190" s="209" t="s">
        <v>714</v>
      </c>
      <c r="G190" s="207"/>
      <c r="H190" s="210">
        <v>3.5</v>
      </c>
      <c r="I190" s="211"/>
      <c r="J190" s="207"/>
      <c r="K190" s="207"/>
      <c r="L190" s="212"/>
      <c r="M190" s="213"/>
      <c r="N190" s="214"/>
      <c r="O190" s="214"/>
      <c r="P190" s="214"/>
      <c r="Q190" s="214"/>
      <c r="R190" s="214"/>
      <c r="S190" s="214"/>
      <c r="T190" s="215"/>
      <c r="AT190" s="216" t="s">
        <v>144</v>
      </c>
      <c r="AU190" s="216" t="s">
        <v>83</v>
      </c>
      <c r="AV190" s="11" t="s">
        <v>83</v>
      </c>
      <c r="AW190" s="11" t="s">
        <v>38</v>
      </c>
      <c r="AX190" s="11" t="s">
        <v>74</v>
      </c>
      <c r="AY190" s="216" t="s">
        <v>133</v>
      </c>
    </row>
    <row r="191" spans="2:65" s="11" customFormat="1" ht="13.5">
      <c r="B191" s="206"/>
      <c r="C191" s="207"/>
      <c r="D191" s="203" t="s">
        <v>144</v>
      </c>
      <c r="E191" s="208" t="s">
        <v>22</v>
      </c>
      <c r="F191" s="209" t="s">
        <v>715</v>
      </c>
      <c r="G191" s="207"/>
      <c r="H191" s="210">
        <v>9.75</v>
      </c>
      <c r="I191" s="211"/>
      <c r="J191" s="207"/>
      <c r="K191" s="207"/>
      <c r="L191" s="212"/>
      <c r="M191" s="213"/>
      <c r="N191" s="214"/>
      <c r="O191" s="214"/>
      <c r="P191" s="214"/>
      <c r="Q191" s="214"/>
      <c r="R191" s="214"/>
      <c r="S191" s="214"/>
      <c r="T191" s="215"/>
      <c r="AT191" s="216" t="s">
        <v>144</v>
      </c>
      <c r="AU191" s="216" t="s">
        <v>83</v>
      </c>
      <c r="AV191" s="11" t="s">
        <v>83</v>
      </c>
      <c r="AW191" s="11" t="s">
        <v>38</v>
      </c>
      <c r="AX191" s="11" t="s">
        <v>74</v>
      </c>
      <c r="AY191" s="216" t="s">
        <v>133</v>
      </c>
    </row>
    <row r="192" spans="2:65" s="11" customFormat="1" ht="13.5">
      <c r="B192" s="206"/>
      <c r="C192" s="207"/>
      <c r="D192" s="203" t="s">
        <v>144</v>
      </c>
      <c r="E192" s="208" t="s">
        <v>22</v>
      </c>
      <c r="F192" s="209" t="s">
        <v>716</v>
      </c>
      <c r="G192" s="207"/>
      <c r="H192" s="210">
        <v>5</v>
      </c>
      <c r="I192" s="211"/>
      <c r="J192" s="207"/>
      <c r="K192" s="207"/>
      <c r="L192" s="212"/>
      <c r="M192" s="213"/>
      <c r="N192" s="214"/>
      <c r="O192" s="214"/>
      <c r="P192" s="214"/>
      <c r="Q192" s="214"/>
      <c r="R192" s="214"/>
      <c r="S192" s="214"/>
      <c r="T192" s="215"/>
      <c r="AT192" s="216" t="s">
        <v>144</v>
      </c>
      <c r="AU192" s="216" t="s">
        <v>83</v>
      </c>
      <c r="AV192" s="11" t="s">
        <v>83</v>
      </c>
      <c r="AW192" s="11" t="s">
        <v>38</v>
      </c>
      <c r="AX192" s="11" t="s">
        <v>74</v>
      </c>
      <c r="AY192" s="216" t="s">
        <v>133</v>
      </c>
    </row>
    <row r="193" spans="2:65" s="13" customFormat="1" ht="13.5">
      <c r="B193" s="227"/>
      <c r="C193" s="228"/>
      <c r="D193" s="203" t="s">
        <v>144</v>
      </c>
      <c r="E193" s="229" t="s">
        <v>22</v>
      </c>
      <c r="F193" s="230" t="s">
        <v>147</v>
      </c>
      <c r="G193" s="228"/>
      <c r="H193" s="231">
        <v>18.25</v>
      </c>
      <c r="I193" s="232"/>
      <c r="J193" s="228"/>
      <c r="K193" s="228"/>
      <c r="L193" s="233"/>
      <c r="M193" s="234"/>
      <c r="N193" s="235"/>
      <c r="O193" s="235"/>
      <c r="P193" s="235"/>
      <c r="Q193" s="235"/>
      <c r="R193" s="235"/>
      <c r="S193" s="235"/>
      <c r="T193" s="236"/>
      <c r="AT193" s="237" t="s">
        <v>144</v>
      </c>
      <c r="AU193" s="237" t="s">
        <v>83</v>
      </c>
      <c r="AV193" s="13" t="s">
        <v>140</v>
      </c>
      <c r="AW193" s="13" t="s">
        <v>38</v>
      </c>
      <c r="AX193" s="13" t="s">
        <v>24</v>
      </c>
      <c r="AY193" s="237" t="s">
        <v>133</v>
      </c>
    </row>
    <row r="194" spans="2:65" s="10" customFormat="1" ht="29.85" customHeight="1">
      <c r="B194" s="175"/>
      <c r="C194" s="176"/>
      <c r="D194" s="177" t="s">
        <v>73</v>
      </c>
      <c r="E194" s="189" t="s">
        <v>178</v>
      </c>
      <c r="F194" s="189" t="s">
        <v>342</v>
      </c>
      <c r="G194" s="176"/>
      <c r="H194" s="176"/>
      <c r="I194" s="179"/>
      <c r="J194" s="190">
        <f>BK194</f>
        <v>0</v>
      </c>
      <c r="K194" s="176"/>
      <c r="L194" s="181"/>
      <c r="M194" s="182"/>
      <c r="N194" s="183"/>
      <c r="O194" s="183"/>
      <c r="P194" s="184">
        <f>SUM(P195:P220)</f>
        <v>0</v>
      </c>
      <c r="Q194" s="183"/>
      <c r="R194" s="184">
        <f>SUM(R195:R220)</f>
        <v>1.3763480000000001</v>
      </c>
      <c r="S194" s="183"/>
      <c r="T194" s="185">
        <f>SUM(T195:T220)</f>
        <v>0</v>
      </c>
      <c r="AR194" s="186" t="s">
        <v>24</v>
      </c>
      <c r="AT194" s="187" t="s">
        <v>73</v>
      </c>
      <c r="AU194" s="187" t="s">
        <v>24</v>
      </c>
      <c r="AY194" s="186" t="s">
        <v>133</v>
      </c>
      <c r="BK194" s="188">
        <f>SUM(BK195:BK220)</f>
        <v>0</v>
      </c>
    </row>
    <row r="195" spans="2:65" s="1" customFormat="1" ht="16.5" customHeight="1">
      <c r="B195" s="40"/>
      <c r="C195" s="191" t="s">
        <v>271</v>
      </c>
      <c r="D195" s="191" t="s">
        <v>135</v>
      </c>
      <c r="E195" s="192" t="s">
        <v>717</v>
      </c>
      <c r="F195" s="193" t="s">
        <v>718</v>
      </c>
      <c r="G195" s="194" t="s">
        <v>175</v>
      </c>
      <c r="H195" s="195">
        <v>4</v>
      </c>
      <c r="I195" s="196"/>
      <c r="J195" s="197">
        <f>ROUND(I195*H195,2)</f>
        <v>0</v>
      </c>
      <c r="K195" s="193" t="s">
        <v>139</v>
      </c>
      <c r="L195" s="60"/>
      <c r="M195" s="198" t="s">
        <v>22</v>
      </c>
      <c r="N195" s="199" t="s">
        <v>45</v>
      </c>
      <c r="O195" s="41"/>
      <c r="P195" s="200">
        <f>O195*H195</f>
        <v>0</v>
      </c>
      <c r="Q195" s="200">
        <v>3.3E-3</v>
      </c>
      <c r="R195" s="200">
        <f>Q195*H195</f>
        <v>1.32E-2</v>
      </c>
      <c r="S195" s="200">
        <v>0</v>
      </c>
      <c r="T195" s="201">
        <f>S195*H195</f>
        <v>0</v>
      </c>
      <c r="AR195" s="24" t="s">
        <v>140</v>
      </c>
      <c r="AT195" s="24" t="s">
        <v>135</v>
      </c>
      <c r="AU195" s="24" t="s">
        <v>83</v>
      </c>
      <c r="AY195" s="24" t="s">
        <v>133</v>
      </c>
      <c r="BE195" s="202">
        <f>IF(N195="základní",J195,0)</f>
        <v>0</v>
      </c>
      <c r="BF195" s="202">
        <f>IF(N195="snížená",J195,0)</f>
        <v>0</v>
      </c>
      <c r="BG195" s="202">
        <f>IF(N195="zákl. přenesená",J195,0)</f>
        <v>0</v>
      </c>
      <c r="BH195" s="202">
        <f>IF(N195="sníž. přenesená",J195,0)</f>
        <v>0</v>
      </c>
      <c r="BI195" s="202">
        <f>IF(N195="nulová",J195,0)</f>
        <v>0</v>
      </c>
      <c r="BJ195" s="24" t="s">
        <v>24</v>
      </c>
      <c r="BK195" s="202">
        <f>ROUND(I195*H195,2)</f>
        <v>0</v>
      </c>
      <c r="BL195" s="24" t="s">
        <v>140</v>
      </c>
      <c r="BM195" s="24" t="s">
        <v>719</v>
      </c>
    </row>
    <row r="196" spans="2:65" s="1" customFormat="1" ht="54">
      <c r="B196" s="40"/>
      <c r="C196" s="62"/>
      <c r="D196" s="203" t="s">
        <v>142</v>
      </c>
      <c r="E196" s="62"/>
      <c r="F196" s="204" t="s">
        <v>720</v>
      </c>
      <c r="G196" s="62"/>
      <c r="H196" s="62"/>
      <c r="I196" s="162"/>
      <c r="J196" s="62"/>
      <c r="K196" s="62"/>
      <c r="L196" s="60"/>
      <c r="M196" s="205"/>
      <c r="N196" s="41"/>
      <c r="O196" s="41"/>
      <c r="P196" s="41"/>
      <c r="Q196" s="41"/>
      <c r="R196" s="41"/>
      <c r="S196" s="41"/>
      <c r="T196" s="77"/>
      <c r="AT196" s="24" t="s">
        <v>142</v>
      </c>
      <c r="AU196" s="24" t="s">
        <v>83</v>
      </c>
    </row>
    <row r="197" spans="2:65" s="11" customFormat="1" ht="13.5">
      <c r="B197" s="206"/>
      <c r="C197" s="207"/>
      <c r="D197" s="203" t="s">
        <v>144</v>
      </c>
      <c r="E197" s="208" t="s">
        <v>22</v>
      </c>
      <c r="F197" s="209" t="s">
        <v>140</v>
      </c>
      <c r="G197" s="207"/>
      <c r="H197" s="210">
        <v>4</v>
      </c>
      <c r="I197" s="211"/>
      <c r="J197" s="207"/>
      <c r="K197" s="207"/>
      <c r="L197" s="212"/>
      <c r="M197" s="213"/>
      <c r="N197" s="214"/>
      <c r="O197" s="214"/>
      <c r="P197" s="214"/>
      <c r="Q197" s="214"/>
      <c r="R197" s="214"/>
      <c r="S197" s="214"/>
      <c r="T197" s="215"/>
      <c r="AT197" s="216" t="s">
        <v>144</v>
      </c>
      <c r="AU197" s="216" t="s">
        <v>83</v>
      </c>
      <c r="AV197" s="11" t="s">
        <v>83</v>
      </c>
      <c r="AW197" s="11" t="s">
        <v>38</v>
      </c>
      <c r="AX197" s="11" t="s">
        <v>74</v>
      </c>
      <c r="AY197" s="216" t="s">
        <v>133</v>
      </c>
    </row>
    <row r="198" spans="2:65" s="12" customFormat="1" ht="13.5">
      <c r="B198" s="217"/>
      <c r="C198" s="218"/>
      <c r="D198" s="203" t="s">
        <v>144</v>
      </c>
      <c r="E198" s="219" t="s">
        <v>22</v>
      </c>
      <c r="F198" s="220" t="s">
        <v>158</v>
      </c>
      <c r="G198" s="218"/>
      <c r="H198" s="219" t="s">
        <v>22</v>
      </c>
      <c r="I198" s="221"/>
      <c r="J198" s="218"/>
      <c r="K198" s="218"/>
      <c r="L198" s="222"/>
      <c r="M198" s="223"/>
      <c r="N198" s="224"/>
      <c r="O198" s="224"/>
      <c r="P198" s="224"/>
      <c r="Q198" s="224"/>
      <c r="R198" s="224"/>
      <c r="S198" s="224"/>
      <c r="T198" s="225"/>
      <c r="AT198" s="226" t="s">
        <v>144</v>
      </c>
      <c r="AU198" s="226" t="s">
        <v>83</v>
      </c>
      <c r="AV198" s="12" t="s">
        <v>24</v>
      </c>
      <c r="AW198" s="12" t="s">
        <v>38</v>
      </c>
      <c r="AX198" s="12" t="s">
        <v>74</v>
      </c>
      <c r="AY198" s="226" t="s">
        <v>133</v>
      </c>
    </row>
    <row r="199" spans="2:65" s="13" customFormat="1" ht="13.5">
      <c r="B199" s="227"/>
      <c r="C199" s="228"/>
      <c r="D199" s="203" t="s">
        <v>144</v>
      </c>
      <c r="E199" s="229" t="s">
        <v>22</v>
      </c>
      <c r="F199" s="230" t="s">
        <v>147</v>
      </c>
      <c r="G199" s="228"/>
      <c r="H199" s="231">
        <v>4</v>
      </c>
      <c r="I199" s="232"/>
      <c r="J199" s="228"/>
      <c r="K199" s="228"/>
      <c r="L199" s="233"/>
      <c r="M199" s="234"/>
      <c r="N199" s="235"/>
      <c r="O199" s="235"/>
      <c r="P199" s="235"/>
      <c r="Q199" s="235"/>
      <c r="R199" s="235"/>
      <c r="S199" s="235"/>
      <c r="T199" s="236"/>
      <c r="AT199" s="237" t="s">
        <v>144</v>
      </c>
      <c r="AU199" s="237" t="s">
        <v>83</v>
      </c>
      <c r="AV199" s="13" t="s">
        <v>140</v>
      </c>
      <c r="AW199" s="13" t="s">
        <v>38</v>
      </c>
      <c r="AX199" s="13" t="s">
        <v>24</v>
      </c>
      <c r="AY199" s="237" t="s">
        <v>133</v>
      </c>
    </row>
    <row r="200" spans="2:65" s="1" customFormat="1" ht="16.5" customHeight="1">
      <c r="B200" s="40"/>
      <c r="C200" s="191" t="s">
        <v>277</v>
      </c>
      <c r="D200" s="191" t="s">
        <v>135</v>
      </c>
      <c r="E200" s="192" t="s">
        <v>721</v>
      </c>
      <c r="F200" s="193" t="s">
        <v>722</v>
      </c>
      <c r="G200" s="194" t="s">
        <v>175</v>
      </c>
      <c r="H200" s="195">
        <v>41.7</v>
      </c>
      <c r="I200" s="196"/>
      <c r="J200" s="197">
        <f>ROUND(I200*H200,2)</f>
        <v>0</v>
      </c>
      <c r="K200" s="193" t="s">
        <v>139</v>
      </c>
      <c r="L200" s="60"/>
      <c r="M200" s="198" t="s">
        <v>22</v>
      </c>
      <c r="N200" s="199" t="s">
        <v>45</v>
      </c>
      <c r="O200" s="41"/>
      <c r="P200" s="200">
        <f>O200*H200</f>
        <v>0</v>
      </c>
      <c r="Q200" s="200">
        <v>7.2399999999999999E-3</v>
      </c>
      <c r="R200" s="200">
        <f>Q200*H200</f>
        <v>0.30190800000000001</v>
      </c>
      <c r="S200" s="200">
        <v>0</v>
      </c>
      <c r="T200" s="201">
        <f>S200*H200</f>
        <v>0</v>
      </c>
      <c r="AR200" s="24" t="s">
        <v>140</v>
      </c>
      <c r="AT200" s="24" t="s">
        <v>135</v>
      </c>
      <c r="AU200" s="24" t="s">
        <v>83</v>
      </c>
      <c r="AY200" s="24" t="s">
        <v>133</v>
      </c>
      <c r="BE200" s="202">
        <f>IF(N200="základní",J200,0)</f>
        <v>0</v>
      </c>
      <c r="BF200" s="202">
        <f>IF(N200="snížená",J200,0)</f>
        <v>0</v>
      </c>
      <c r="BG200" s="202">
        <f>IF(N200="zákl. přenesená",J200,0)</f>
        <v>0</v>
      </c>
      <c r="BH200" s="202">
        <f>IF(N200="sníž. přenesená",J200,0)</f>
        <v>0</v>
      </c>
      <c r="BI200" s="202">
        <f>IF(N200="nulová",J200,0)</f>
        <v>0</v>
      </c>
      <c r="BJ200" s="24" t="s">
        <v>24</v>
      </c>
      <c r="BK200" s="202">
        <f>ROUND(I200*H200,2)</f>
        <v>0</v>
      </c>
      <c r="BL200" s="24" t="s">
        <v>140</v>
      </c>
      <c r="BM200" s="24" t="s">
        <v>723</v>
      </c>
    </row>
    <row r="201" spans="2:65" s="11" customFormat="1" ht="13.5">
      <c r="B201" s="206"/>
      <c r="C201" s="207"/>
      <c r="D201" s="203" t="s">
        <v>144</v>
      </c>
      <c r="E201" s="208" t="s">
        <v>22</v>
      </c>
      <c r="F201" s="209" t="s">
        <v>724</v>
      </c>
      <c r="G201" s="207"/>
      <c r="H201" s="210">
        <v>41.7</v>
      </c>
      <c r="I201" s="211"/>
      <c r="J201" s="207"/>
      <c r="K201" s="207"/>
      <c r="L201" s="212"/>
      <c r="M201" s="213"/>
      <c r="N201" s="214"/>
      <c r="O201" s="214"/>
      <c r="P201" s="214"/>
      <c r="Q201" s="214"/>
      <c r="R201" s="214"/>
      <c r="S201" s="214"/>
      <c r="T201" s="215"/>
      <c r="AT201" s="216" t="s">
        <v>144</v>
      </c>
      <c r="AU201" s="216" t="s">
        <v>83</v>
      </c>
      <c r="AV201" s="11" t="s">
        <v>83</v>
      </c>
      <c r="AW201" s="11" t="s">
        <v>38</v>
      </c>
      <c r="AX201" s="11" t="s">
        <v>74</v>
      </c>
      <c r="AY201" s="216" t="s">
        <v>133</v>
      </c>
    </row>
    <row r="202" spans="2:65" s="13" customFormat="1" ht="13.5">
      <c r="B202" s="227"/>
      <c r="C202" s="228"/>
      <c r="D202" s="203" t="s">
        <v>144</v>
      </c>
      <c r="E202" s="229" t="s">
        <v>22</v>
      </c>
      <c r="F202" s="230" t="s">
        <v>147</v>
      </c>
      <c r="G202" s="228"/>
      <c r="H202" s="231">
        <v>41.7</v>
      </c>
      <c r="I202" s="232"/>
      <c r="J202" s="228"/>
      <c r="K202" s="228"/>
      <c r="L202" s="233"/>
      <c r="M202" s="234"/>
      <c r="N202" s="235"/>
      <c r="O202" s="235"/>
      <c r="P202" s="235"/>
      <c r="Q202" s="235"/>
      <c r="R202" s="235"/>
      <c r="S202" s="235"/>
      <c r="T202" s="236"/>
      <c r="AT202" s="237" t="s">
        <v>144</v>
      </c>
      <c r="AU202" s="237" t="s">
        <v>83</v>
      </c>
      <c r="AV202" s="13" t="s">
        <v>140</v>
      </c>
      <c r="AW202" s="13" t="s">
        <v>38</v>
      </c>
      <c r="AX202" s="13" t="s">
        <v>24</v>
      </c>
      <c r="AY202" s="237" t="s">
        <v>133</v>
      </c>
    </row>
    <row r="203" spans="2:65" s="1" customFormat="1" ht="16.5" customHeight="1">
      <c r="B203" s="40"/>
      <c r="C203" s="191" t="s">
        <v>282</v>
      </c>
      <c r="D203" s="191" t="s">
        <v>135</v>
      </c>
      <c r="E203" s="192" t="s">
        <v>725</v>
      </c>
      <c r="F203" s="193" t="s">
        <v>726</v>
      </c>
      <c r="G203" s="194" t="s">
        <v>346</v>
      </c>
      <c r="H203" s="195">
        <v>3</v>
      </c>
      <c r="I203" s="196"/>
      <c r="J203" s="197">
        <f>ROUND(I203*H203,2)</f>
        <v>0</v>
      </c>
      <c r="K203" s="193" t="s">
        <v>139</v>
      </c>
      <c r="L203" s="60"/>
      <c r="M203" s="198" t="s">
        <v>22</v>
      </c>
      <c r="N203" s="199" t="s">
        <v>45</v>
      </c>
      <c r="O203" s="41"/>
      <c r="P203" s="200">
        <f>O203*H203</f>
        <v>0</v>
      </c>
      <c r="Q203" s="200">
        <v>0</v>
      </c>
      <c r="R203" s="200">
        <f>Q203*H203</f>
        <v>0</v>
      </c>
      <c r="S203" s="200">
        <v>0</v>
      </c>
      <c r="T203" s="201">
        <f>S203*H203</f>
        <v>0</v>
      </c>
      <c r="AR203" s="24" t="s">
        <v>140</v>
      </c>
      <c r="AT203" s="24" t="s">
        <v>135</v>
      </c>
      <c r="AU203" s="24" t="s">
        <v>83</v>
      </c>
      <c r="AY203" s="24" t="s">
        <v>133</v>
      </c>
      <c r="BE203" s="202">
        <f>IF(N203="základní",J203,0)</f>
        <v>0</v>
      </c>
      <c r="BF203" s="202">
        <f>IF(N203="snížená",J203,0)</f>
        <v>0</v>
      </c>
      <c r="BG203" s="202">
        <f>IF(N203="zákl. přenesená",J203,0)</f>
        <v>0</v>
      </c>
      <c r="BH203" s="202">
        <f>IF(N203="sníž. přenesená",J203,0)</f>
        <v>0</v>
      </c>
      <c r="BI203" s="202">
        <f>IF(N203="nulová",J203,0)</f>
        <v>0</v>
      </c>
      <c r="BJ203" s="24" t="s">
        <v>24</v>
      </c>
      <c r="BK203" s="202">
        <f>ROUND(I203*H203,2)</f>
        <v>0</v>
      </c>
      <c r="BL203" s="24" t="s">
        <v>140</v>
      </c>
      <c r="BM203" s="24" t="s">
        <v>727</v>
      </c>
    </row>
    <row r="204" spans="2:65" s="1" customFormat="1" ht="54">
      <c r="B204" s="40"/>
      <c r="C204" s="62"/>
      <c r="D204" s="203" t="s">
        <v>142</v>
      </c>
      <c r="E204" s="62"/>
      <c r="F204" s="204" t="s">
        <v>728</v>
      </c>
      <c r="G204" s="62"/>
      <c r="H204" s="62"/>
      <c r="I204" s="162"/>
      <c r="J204" s="62"/>
      <c r="K204" s="62"/>
      <c r="L204" s="60"/>
      <c r="M204" s="205"/>
      <c r="N204" s="41"/>
      <c r="O204" s="41"/>
      <c r="P204" s="41"/>
      <c r="Q204" s="41"/>
      <c r="R204" s="41"/>
      <c r="S204" s="41"/>
      <c r="T204" s="77"/>
      <c r="AT204" s="24" t="s">
        <v>142</v>
      </c>
      <c r="AU204" s="24" t="s">
        <v>83</v>
      </c>
    </row>
    <row r="205" spans="2:65" s="1" customFormat="1" ht="16.5" customHeight="1">
      <c r="B205" s="40"/>
      <c r="C205" s="238" t="s">
        <v>288</v>
      </c>
      <c r="D205" s="238" t="s">
        <v>233</v>
      </c>
      <c r="E205" s="239" t="s">
        <v>729</v>
      </c>
      <c r="F205" s="240" t="s">
        <v>730</v>
      </c>
      <c r="G205" s="241" t="s">
        <v>346</v>
      </c>
      <c r="H205" s="242">
        <v>2</v>
      </c>
      <c r="I205" s="243"/>
      <c r="J205" s="244">
        <f t="shared" ref="J205:J214" si="0">ROUND(I205*H205,2)</f>
        <v>0</v>
      </c>
      <c r="K205" s="240" t="s">
        <v>139</v>
      </c>
      <c r="L205" s="245"/>
      <c r="M205" s="246" t="s">
        <v>22</v>
      </c>
      <c r="N205" s="247" t="s">
        <v>45</v>
      </c>
      <c r="O205" s="41"/>
      <c r="P205" s="200">
        <f t="shared" ref="P205:P214" si="1">O205*H205</f>
        <v>0</v>
      </c>
      <c r="Q205" s="200">
        <v>6.9999999999999999E-4</v>
      </c>
      <c r="R205" s="200">
        <f t="shared" ref="R205:R214" si="2">Q205*H205</f>
        <v>1.4E-3</v>
      </c>
      <c r="S205" s="200">
        <v>0</v>
      </c>
      <c r="T205" s="201">
        <f t="shared" ref="T205:T214" si="3">S205*H205</f>
        <v>0</v>
      </c>
      <c r="AR205" s="24" t="s">
        <v>178</v>
      </c>
      <c r="AT205" s="24" t="s">
        <v>233</v>
      </c>
      <c r="AU205" s="24" t="s">
        <v>83</v>
      </c>
      <c r="AY205" s="24" t="s">
        <v>133</v>
      </c>
      <c r="BE205" s="202">
        <f t="shared" ref="BE205:BE214" si="4">IF(N205="základní",J205,0)</f>
        <v>0</v>
      </c>
      <c r="BF205" s="202">
        <f t="shared" ref="BF205:BF214" si="5">IF(N205="snížená",J205,0)</f>
        <v>0</v>
      </c>
      <c r="BG205" s="202">
        <f t="shared" ref="BG205:BG214" si="6">IF(N205="zákl. přenesená",J205,0)</f>
        <v>0</v>
      </c>
      <c r="BH205" s="202">
        <f t="shared" ref="BH205:BH214" si="7">IF(N205="sníž. přenesená",J205,0)</f>
        <v>0</v>
      </c>
      <c r="BI205" s="202">
        <f t="shared" ref="BI205:BI214" si="8">IF(N205="nulová",J205,0)</f>
        <v>0</v>
      </c>
      <c r="BJ205" s="24" t="s">
        <v>24</v>
      </c>
      <c r="BK205" s="202">
        <f t="shared" ref="BK205:BK214" si="9">ROUND(I205*H205,2)</f>
        <v>0</v>
      </c>
      <c r="BL205" s="24" t="s">
        <v>140</v>
      </c>
      <c r="BM205" s="24" t="s">
        <v>731</v>
      </c>
    </row>
    <row r="206" spans="2:65" s="1" customFormat="1" ht="16.5" customHeight="1">
      <c r="B206" s="40"/>
      <c r="C206" s="238" t="s">
        <v>296</v>
      </c>
      <c r="D206" s="238" t="s">
        <v>233</v>
      </c>
      <c r="E206" s="239" t="s">
        <v>732</v>
      </c>
      <c r="F206" s="240" t="s">
        <v>733</v>
      </c>
      <c r="G206" s="241" t="s">
        <v>346</v>
      </c>
      <c r="H206" s="242">
        <v>1</v>
      </c>
      <c r="I206" s="243"/>
      <c r="J206" s="244">
        <f t="shared" si="0"/>
        <v>0</v>
      </c>
      <c r="K206" s="240" t="s">
        <v>139</v>
      </c>
      <c r="L206" s="245"/>
      <c r="M206" s="246" t="s">
        <v>22</v>
      </c>
      <c r="N206" s="247" t="s">
        <v>45</v>
      </c>
      <c r="O206" s="41"/>
      <c r="P206" s="200">
        <f t="shared" si="1"/>
        <v>0</v>
      </c>
      <c r="Q206" s="200">
        <v>7.7000000000000002E-3</v>
      </c>
      <c r="R206" s="200">
        <f t="shared" si="2"/>
        <v>7.7000000000000002E-3</v>
      </c>
      <c r="S206" s="200">
        <v>0</v>
      </c>
      <c r="T206" s="201">
        <f t="shared" si="3"/>
        <v>0</v>
      </c>
      <c r="AR206" s="24" t="s">
        <v>178</v>
      </c>
      <c r="AT206" s="24" t="s">
        <v>233</v>
      </c>
      <c r="AU206" s="24" t="s">
        <v>83</v>
      </c>
      <c r="AY206" s="24" t="s">
        <v>133</v>
      </c>
      <c r="BE206" s="202">
        <f t="shared" si="4"/>
        <v>0</v>
      </c>
      <c r="BF206" s="202">
        <f t="shared" si="5"/>
        <v>0</v>
      </c>
      <c r="BG206" s="202">
        <f t="shared" si="6"/>
        <v>0</v>
      </c>
      <c r="BH206" s="202">
        <f t="shared" si="7"/>
        <v>0</v>
      </c>
      <c r="BI206" s="202">
        <f t="shared" si="8"/>
        <v>0</v>
      </c>
      <c r="BJ206" s="24" t="s">
        <v>24</v>
      </c>
      <c r="BK206" s="202">
        <f t="shared" si="9"/>
        <v>0</v>
      </c>
      <c r="BL206" s="24" t="s">
        <v>140</v>
      </c>
      <c r="BM206" s="24" t="s">
        <v>734</v>
      </c>
    </row>
    <row r="207" spans="2:65" s="1" customFormat="1" ht="16.5" customHeight="1">
      <c r="B207" s="40"/>
      <c r="C207" s="191" t="s">
        <v>302</v>
      </c>
      <c r="D207" s="191" t="s">
        <v>135</v>
      </c>
      <c r="E207" s="192" t="s">
        <v>735</v>
      </c>
      <c r="F207" s="193" t="s">
        <v>736</v>
      </c>
      <c r="G207" s="194" t="s">
        <v>346</v>
      </c>
      <c r="H207" s="195">
        <v>1</v>
      </c>
      <c r="I207" s="196"/>
      <c r="J207" s="197">
        <f t="shared" si="0"/>
        <v>0</v>
      </c>
      <c r="K207" s="193" t="s">
        <v>139</v>
      </c>
      <c r="L207" s="60"/>
      <c r="M207" s="198" t="s">
        <v>22</v>
      </c>
      <c r="N207" s="199" t="s">
        <v>45</v>
      </c>
      <c r="O207" s="41"/>
      <c r="P207" s="200">
        <f t="shared" si="1"/>
        <v>0</v>
      </c>
      <c r="Q207" s="200">
        <v>0.34089999999999998</v>
      </c>
      <c r="R207" s="200">
        <f t="shared" si="2"/>
        <v>0.34089999999999998</v>
      </c>
      <c r="S207" s="200">
        <v>0</v>
      </c>
      <c r="T207" s="201">
        <f t="shared" si="3"/>
        <v>0</v>
      </c>
      <c r="AR207" s="24" t="s">
        <v>140</v>
      </c>
      <c r="AT207" s="24" t="s">
        <v>135</v>
      </c>
      <c r="AU207" s="24" t="s">
        <v>83</v>
      </c>
      <c r="AY207" s="24" t="s">
        <v>133</v>
      </c>
      <c r="BE207" s="202">
        <f t="shared" si="4"/>
        <v>0</v>
      </c>
      <c r="BF207" s="202">
        <f t="shared" si="5"/>
        <v>0</v>
      </c>
      <c r="BG207" s="202">
        <f t="shared" si="6"/>
        <v>0</v>
      </c>
      <c r="BH207" s="202">
        <f t="shared" si="7"/>
        <v>0</v>
      </c>
      <c r="BI207" s="202">
        <f t="shared" si="8"/>
        <v>0</v>
      </c>
      <c r="BJ207" s="24" t="s">
        <v>24</v>
      </c>
      <c r="BK207" s="202">
        <f t="shared" si="9"/>
        <v>0</v>
      </c>
      <c r="BL207" s="24" t="s">
        <v>140</v>
      </c>
      <c r="BM207" s="24" t="s">
        <v>737</v>
      </c>
    </row>
    <row r="208" spans="2:65" s="1" customFormat="1" ht="16.5" customHeight="1">
      <c r="B208" s="40"/>
      <c r="C208" s="238" t="s">
        <v>307</v>
      </c>
      <c r="D208" s="238" t="s">
        <v>233</v>
      </c>
      <c r="E208" s="239" t="s">
        <v>738</v>
      </c>
      <c r="F208" s="240" t="s">
        <v>739</v>
      </c>
      <c r="G208" s="241" t="s">
        <v>346</v>
      </c>
      <c r="H208" s="242">
        <v>1</v>
      </c>
      <c r="I208" s="243"/>
      <c r="J208" s="244">
        <f t="shared" si="0"/>
        <v>0</v>
      </c>
      <c r="K208" s="240" t="s">
        <v>139</v>
      </c>
      <c r="L208" s="245"/>
      <c r="M208" s="246" t="s">
        <v>22</v>
      </c>
      <c r="N208" s="247" t="s">
        <v>45</v>
      </c>
      <c r="O208" s="41"/>
      <c r="P208" s="200">
        <f t="shared" si="1"/>
        <v>0</v>
      </c>
      <c r="Q208" s="200">
        <v>9.7000000000000003E-2</v>
      </c>
      <c r="R208" s="200">
        <f t="shared" si="2"/>
        <v>9.7000000000000003E-2</v>
      </c>
      <c r="S208" s="200">
        <v>0</v>
      </c>
      <c r="T208" s="201">
        <f t="shared" si="3"/>
        <v>0</v>
      </c>
      <c r="AR208" s="24" t="s">
        <v>178</v>
      </c>
      <c r="AT208" s="24" t="s">
        <v>233</v>
      </c>
      <c r="AU208" s="24" t="s">
        <v>83</v>
      </c>
      <c r="AY208" s="24" t="s">
        <v>133</v>
      </c>
      <c r="BE208" s="202">
        <f t="shared" si="4"/>
        <v>0</v>
      </c>
      <c r="BF208" s="202">
        <f t="shared" si="5"/>
        <v>0</v>
      </c>
      <c r="BG208" s="202">
        <f t="shared" si="6"/>
        <v>0</v>
      </c>
      <c r="BH208" s="202">
        <f t="shared" si="7"/>
        <v>0</v>
      </c>
      <c r="BI208" s="202">
        <f t="shared" si="8"/>
        <v>0</v>
      </c>
      <c r="BJ208" s="24" t="s">
        <v>24</v>
      </c>
      <c r="BK208" s="202">
        <f t="shared" si="9"/>
        <v>0</v>
      </c>
      <c r="BL208" s="24" t="s">
        <v>140</v>
      </c>
      <c r="BM208" s="24" t="s">
        <v>740</v>
      </c>
    </row>
    <row r="209" spans="2:65" s="1" customFormat="1" ht="16.5" customHeight="1">
      <c r="B209" s="40"/>
      <c r="C209" s="238" t="s">
        <v>312</v>
      </c>
      <c r="D209" s="238" t="s">
        <v>233</v>
      </c>
      <c r="E209" s="239" t="s">
        <v>741</v>
      </c>
      <c r="F209" s="240" t="s">
        <v>742</v>
      </c>
      <c r="G209" s="241" t="s">
        <v>346</v>
      </c>
      <c r="H209" s="242">
        <v>1</v>
      </c>
      <c r="I209" s="243"/>
      <c r="J209" s="244">
        <f t="shared" si="0"/>
        <v>0</v>
      </c>
      <c r="K209" s="240" t="s">
        <v>139</v>
      </c>
      <c r="L209" s="245"/>
      <c r="M209" s="246" t="s">
        <v>22</v>
      </c>
      <c r="N209" s="247" t="s">
        <v>45</v>
      </c>
      <c r="O209" s="41"/>
      <c r="P209" s="200">
        <f t="shared" si="1"/>
        <v>0</v>
      </c>
      <c r="Q209" s="200">
        <v>0.08</v>
      </c>
      <c r="R209" s="200">
        <f t="shared" si="2"/>
        <v>0.08</v>
      </c>
      <c r="S209" s="200">
        <v>0</v>
      </c>
      <c r="T209" s="201">
        <f t="shared" si="3"/>
        <v>0</v>
      </c>
      <c r="AR209" s="24" t="s">
        <v>178</v>
      </c>
      <c r="AT209" s="24" t="s">
        <v>233</v>
      </c>
      <c r="AU209" s="24" t="s">
        <v>83</v>
      </c>
      <c r="AY209" s="24" t="s">
        <v>133</v>
      </c>
      <c r="BE209" s="202">
        <f t="shared" si="4"/>
        <v>0</v>
      </c>
      <c r="BF209" s="202">
        <f t="shared" si="5"/>
        <v>0</v>
      </c>
      <c r="BG209" s="202">
        <f t="shared" si="6"/>
        <v>0</v>
      </c>
      <c r="BH209" s="202">
        <f t="shared" si="7"/>
        <v>0</v>
      </c>
      <c r="BI209" s="202">
        <f t="shared" si="8"/>
        <v>0</v>
      </c>
      <c r="BJ209" s="24" t="s">
        <v>24</v>
      </c>
      <c r="BK209" s="202">
        <f t="shared" si="9"/>
        <v>0</v>
      </c>
      <c r="BL209" s="24" t="s">
        <v>140</v>
      </c>
      <c r="BM209" s="24" t="s">
        <v>743</v>
      </c>
    </row>
    <row r="210" spans="2:65" s="1" customFormat="1" ht="16.5" customHeight="1">
      <c r="B210" s="40"/>
      <c r="C210" s="238" t="s">
        <v>317</v>
      </c>
      <c r="D210" s="238" t="s">
        <v>233</v>
      </c>
      <c r="E210" s="239" t="s">
        <v>744</v>
      </c>
      <c r="F210" s="240" t="s">
        <v>745</v>
      </c>
      <c r="G210" s="241" t="s">
        <v>346</v>
      </c>
      <c r="H210" s="242">
        <v>1</v>
      </c>
      <c r="I210" s="243"/>
      <c r="J210" s="244">
        <f t="shared" si="0"/>
        <v>0</v>
      </c>
      <c r="K210" s="240" t="s">
        <v>139</v>
      </c>
      <c r="L210" s="245"/>
      <c r="M210" s="246" t="s">
        <v>22</v>
      </c>
      <c r="N210" s="247" t="s">
        <v>45</v>
      </c>
      <c r="O210" s="41"/>
      <c r="P210" s="200">
        <f t="shared" si="1"/>
        <v>0</v>
      </c>
      <c r="Q210" s="200">
        <v>5.8000000000000003E-2</v>
      </c>
      <c r="R210" s="200">
        <f t="shared" si="2"/>
        <v>5.8000000000000003E-2</v>
      </c>
      <c r="S210" s="200">
        <v>0</v>
      </c>
      <c r="T210" s="201">
        <f t="shared" si="3"/>
        <v>0</v>
      </c>
      <c r="AR210" s="24" t="s">
        <v>178</v>
      </c>
      <c r="AT210" s="24" t="s">
        <v>233</v>
      </c>
      <c r="AU210" s="24" t="s">
        <v>83</v>
      </c>
      <c r="AY210" s="24" t="s">
        <v>133</v>
      </c>
      <c r="BE210" s="202">
        <f t="shared" si="4"/>
        <v>0</v>
      </c>
      <c r="BF210" s="202">
        <f t="shared" si="5"/>
        <v>0</v>
      </c>
      <c r="BG210" s="202">
        <f t="shared" si="6"/>
        <v>0</v>
      </c>
      <c r="BH210" s="202">
        <f t="shared" si="7"/>
        <v>0</v>
      </c>
      <c r="BI210" s="202">
        <f t="shared" si="8"/>
        <v>0</v>
      </c>
      <c r="BJ210" s="24" t="s">
        <v>24</v>
      </c>
      <c r="BK210" s="202">
        <f t="shared" si="9"/>
        <v>0</v>
      </c>
      <c r="BL210" s="24" t="s">
        <v>140</v>
      </c>
      <c r="BM210" s="24" t="s">
        <v>746</v>
      </c>
    </row>
    <row r="211" spans="2:65" s="1" customFormat="1" ht="16.5" customHeight="1">
      <c r="B211" s="40"/>
      <c r="C211" s="238" t="s">
        <v>322</v>
      </c>
      <c r="D211" s="238" t="s">
        <v>233</v>
      </c>
      <c r="E211" s="239" t="s">
        <v>747</v>
      </c>
      <c r="F211" s="240" t="s">
        <v>748</v>
      </c>
      <c r="G211" s="241" t="s">
        <v>346</v>
      </c>
      <c r="H211" s="242">
        <v>1</v>
      </c>
      <c r="I211" s="243"/>
      <c r="J211" s="244">
        <f t="shared" si="0"/>
        <v>0</v>
      </c>
      <c r="K211" s="240" t="s">
        <v>139</v>
      </c>
      <c r="L211" s="245"/>
      <c r="M211" s="246" t="s">
        <v>22</v>
      </c>
      <c r="N211" s="247" t="s">
        <v>45</v>
      </c>
      <c r="O211" s="41"/>
      <c r="P211" s="200">
        <f t="shared" si="1"/>
        <v>0</v>
      </c>
      <c r="Q211" s="200">
        <v>0.04</v>
      </c>
      <c r="R211" s="200">
        <f t="shared" si="2"/>
        <v>0.04</v>
      </c>
      <c r="S211" s="200">
        <v>0</v>
      </c>
      <c r="T211" s="201">
        <f t="shared" si="3"/>
        <v>0</v>
      </c>
      <c r="AR211" s="24" t="s">
        <v>178</v>
      </c>
      <c r="AT211" s="24" t="s">
        <v>233</v>
      </c>
      <c r="AU211" s="24" t="s">
        <v>83</v>
      </c>
      <c r="AY211" s="24" t="s">
        <v>133</v>
      </c>
      <c r="BE211" s="202">
        <f t="shared" si="4"/>
        <v>0</v>
      </c>
      <c r="BF211" s="202">
        <f t="shared" si="5"/>
        <v>0</v>
      </c>
      <c r="BG211" s="202">
        <f t="shared" si="6"/>
        <v>0</v>
      </c>
      <c r="BH211" s="202">
        <f t="shared" si="7"/>
        <v>0</v>
      </c>
      <c r="BI211" s="202">
        <f t="shared" si="8"/>
        <v>0</v>
      </c>
      <c r="BJ211" s="24" t="s">
        <v>24</v>
      </c>
      <c r="BK211" s="202">
        <f t="shared" si="9"/>
        <v>0</v>
      </c>
      <c r="BL211" s="24" t="s">
        <v>140</v>
      </c>
      <c r="BM211" s="24" t="s">
        <v>749</v>
      </c>
    </row>
    <row r="212" spans="2:65" s="1" customFormat="1" ht="16.5" customHeight="1">
      <c r="B212" s="40"/>
      <c r="C212" s="238" t="s">
        <v>326</v>
      </c>
      <c r="D212" s="238" t="s">
        <v>233</v>
      </c>
      <c r="E212" s="239" t="s">
        <v>750</v>
      </c>
      <c r="F212" s="240" t="s">
        <v>751</v>
      </c>
      <c r="G212" s="241" t="s">
        <v>346</v>
      </c>
      <c r="H212" s="242">
        <v>1</v>
      </c>
      <c r="I212" s="243"/>
      <c r="J212" s="244">
        <f t="shared" si="0"/>
        <v>0</v>
      </c>
      <c r="K212" s="240" t="s">
        <v>139</v>
      </c>
      <c r="L212" s="245"/>
      <c r="M212" s="246" t="s">
        <v>22</v>
      </c>
      <c r="N212" s="247" t="s">
        <v>45</v>
      </c>
      <c r="O212" s="41"/>
      <c r="P212" s="200">
        <f t="shared" si="1"/>
        <v>0</v>
      </c>
      <c r="Q212" s="200">
        <v>2.7E-2</v>
      </c>
      <c r="R212" s="200">
        <f t="shared" si="2"/>
        <v>2.7E-2</v>
      </c>
      <c r="S212" s="200">
        <v>0</v>
      </c>
      <c r="T212" s="201">
        <f t="shared" si="3"/>
        <v>0</v>
      </c>
      <c r="AR212" s="24" t="s">
        <v>178</v>
      </c>
      <c r="AT212" s="24" t="s">
        <v>233</v>
      </c>
      <c r="AU212" s="24" t="s">
        <v>83</v>
      </c>
      <c r="AY212" s="24" t="s">
        <v>133</v>
      </c>
      <c r="BE212" s="202">
        <f t="shared" si="4"/>
        <v>0</v>
      </c>
      <c r="BF212" s="202">
        <f t="shared" si="5"/>
        <v>0</v>
      </c>
      <c r="BG212" s="202">
        <f t="shared" si="6"/>
        <v>0</v>
      </c>
      <c r="BH212" s="202">
        <f t="shared" si="7"/>
        <v>0</v>
      </c>
      <c r="BI212" s="202">
        <f t="shared" si="8"/>
        <v>0</v>
      </c>
      <c r="BJ212" s="24" t="s">
        <v>24</v>
      </c>
      <c r="BK212" s="202">
        <f t="shared" si="9"/>
        <v>0</v>
      </c>
      <c r="BL212" s="24" t="s">
        <v>140</v>
      </c>
      <c r="BM212" s="24" t="s">
        <v>752</v>
      </c>
    </row>
    <row r="213" spans="2:65" s="1" customFormat="1" ht="16.5" customHeight="1">
      <c r="B213" s="40"/>
      <c r="C213" s="238" t="s">
        <v>329</v>
      </c>
      <c r="D213" s="238" t="s">
        <v>233</v>
      </c>
      <c r="E213" s="239" t="s">
        <v>753</v>
      </c>
      <c r="F213" s="240" t="s">
        <v>754</v>
      </c>
      <c r="G213" s="241" t="s">
        <v>346</v>
      </c>
      <c r="H213" s="242">
        <v>1</v>
      </c>
      <c r="I213" s="243"/>
      <c r="J213" s="244">
        <f t="shared" si="0"/>
        <v>0</v>
      </c>
      <c r="K213" s="240" t="s">
        <v>139</v>
      </c>
      <c r="L213" s="245"/>
      <c r="M213" s="246" t="s">
        <v>22</v>
      </c>
      <c r="N213" s="247" t="s">
        <v>45</v>
      </c>
      <c r="O213" s="41"/>
      <c r="P213" s="200">
        <f t="shared" si="1"/>
        <v>0</v>
      </c>
      <c r="Q213" s="200">
        <v>6.0999999999999999E-2</v>
      </c>
      <c r="R213" s="200">
        <f t="shared" si="2"/>
        <v>6.0999999999999999E-2</v>
      </c>
      <c r="S213" s="200">
        <v>0</v>
      </c>
      <c r="T213" s="201">
        <f t="shared" si="3"/>
        <v>0</v>
      </c>
      <c r="AR213" s="24" t="s">
        <v>178</v>
      </c>
      <c r="AT213" s="24" t="s">
        <v>233</v>
      </c>
      <c r="AU213" s="24" t="s">
        <v>83</v>
      </c>
      <c r="AY213" s="24" t="s">
        <v>133</v>
      </c>
      <c r="BE213" s="202">
        <f t="shared" si="4"/>
        <v>0</v>
      </c>
      <c r="BF213" s="202">
        <f t="shared" si="5"/>
        <v>0</v>
      </c>
      <c r="BG213" s="202">
        <f t="shared" si="6"/>
        <v>0</v>
      </c>
      <c r="BH213" s="202">
        <f t="shared" si="7"/>
        <v>0</v>
      </c>
      <c r="BI213" s="202">
        <f t="shared" si="8"/>
        <v>0</v>
      </c>
      <c r="BJ213" s="24" t="s">
        <v>24</v>
      </c>
      <c r="BK213" s="202">
        <f t="shared" si="9"/>
        <v>0</v>
      </c>
      <c r="BL213" s="24" t="s">
        <v>140</v>
      </c>
      <c r="BM213" s="24" t="s">
        <v>755</v>
      </c>
    </row>
    <row r="214" spans="2:65" s="1" customFormat="1" ht="16.5" customHeight="1">
      <c r="B214" s="40"/>
      <c r="C214" s="191" t="s">
        <v>332</v>
      </c>
      <c r="D214" s="191" t="s">
        <v>135</v>
      </c>
      <c r="E214" s="192" t="s">
        <v>756</v>
      </c>
      <c r="F214" s="193" t="s">
        <v>757</v>
      </c>
      <c r="G214" s="194" t="s">
        <v>346</v>
      </c>
      <c r="H214" s="195">
        <v>2</v>
      </c>
      <c r="I214" s="196"/>
      <c r="J214" s="197">
        <f t="shared" si="0"/>
        <v>0</v>
      </c>
      <c r="K214" s="193" t="s">
        <v>22</v>
      </c>
      <c r="L214" s="60"/>
      <c r="M214" s="198" t="s">
        <v>22</v>
      </c>
      <c r="N214" s="199" t="s">
        <v>45</v>
      </c>
      <c r="O214" s="41"/>
      <c r="P214" s="200">
        <f t="shared" si="1"/>
        <v>0</v>
      </c>
      <c r="Q214" s="200">
        <v>0.14494000000000001</v>
      </c>
      <c r="R214" s="200">
        <f t="shared" si="2"/>
        <v>0.28988000000000003</v>
      </c>
      <c r="S214" s="200">
        <v>0</v>
      </c>
      <c r="T214" s="201">
        <f t="shared" si="3"/>
        <v>0</v>
      </c>
      <c r="AR214" s="24" t="s">
        <v>140</v>
      </c>
      <c r="AT214" s="24" t="s">
        <v>135</v>
      </c>
      <c r="AU214" s="24" t="s">
        <v>83</v>
      </c>
      <c r="AY214" s="24" t="s">
        <v>133</v>
      </c>
      <c r="BE214" s="202">
        <f t="shared" si="4"/>
        <v>0</v>
      </c>
      <c r="BF214" s="202">
        <f t="shared" si="5"/>
        <v>0</v>
      </c>
      <c r="BG214" s="202">
        <f t="shared" si="6"/>
        <v>0</v>
      </c>
      <c r="BH214" s="202">
        <f t="shared" si="7"/>
        <v>0</v>
      </c>
      <c r="BI214" s="202">
        <f t="shared" si="8"/>
        <v>0</v>
      </c>
      <c r="BJ214" s="24" t="s">
        <v>24</v>
      </c>
      <c r="BK214" s="202">
        <f t="shared" si="9"/>
        <v>0</v>
      </c>
      <c r="BL214" s="24" t="s">
        <v>140</v>
      </c>
      <c r="BM214" s="24" t="s">
        <v>758</v>
      </c>
    </row>
    <row r="215" spans="2:65" s="11" customFormat="1" ht="13.5">
      <c r="B215" s="206"/>
      <c r="C215" s="207"/>
      <c r="D215" s="203" t="s">
        <v>144</v>
      </c>
      <c r="E215" s="208" t="s">
        <v>22</v>
      </c>
      <c r="F215" s="209" t="s">
        <v>83</v>
      </c>
      <c r="G215" s="207"/>
      <c r="H215" s="210">
        <v>2</v>
      </c>
      <c r="I215" s="211"/>
      <c r="J215" s="207"/>
      <c r="K215" s="207"/>
      <c r="L215" s="212"/>
      <c r="M215" s="213"/>
      <c r="N215" s="214"/>
      <c r="O215" s="214"/>
      <c r="P215" s="214"/>
      <c r="Q215" s="214"/>
      <c r="R215" s="214"/>
      <c r="S215" s="214"/>
      <c r="T215" s="215"/>
      <c r="AT215" s="216" t="s">
        <v>144</v>
      </c>
      <c r="AU215" s="216" t="s">
        <v>83</v>
      </c>
      <c r="AV215" s="11" t="s">
        <v>83</v>
      </c>
      <c r="AW215" s="11" t="s">
        <v>38</v>
      </c>
      <c r="AX215" s="11" t="s">
        <v>74</v>
      </c>
      <c r="AY215" s="216" t="s">
        <v>133</v>
      </c>
    </row>
    <row r="216" spans="2:65" s="12" customFormat="1" ht="13.5">
      <c r="B216" s="217"/>
      <c r="C216" s="218"/>
      <c r="D216" s="203" t="s">
        <v>144</v>
      </c>
      <c r="E216" s="219" t="s">
        <v>22</v>
      </c>
      <c r="F216" s="220" t="s">
        <v>158</v>
      </c>
      <c r="G216" s="218"/>
      <c r="H216" s="219" t="s">
        <v>22</v>
      </c>
      <c r="I216" s="221"/>
      <c r="J216" s="218"/>
      <c r="K216" s="218"/>
      <c r="L216" s="222"/>
      <c r="M216" s="223"/>
      <c r="N216" s="224"/>
      <c r="O216" s="224"/>
      <c r="P216" s="224"/>
      <c r="Q216" s="224"/>
      <c r="R216" s="224"/>
      <c r="S216" s="224"/>
      <c r="T216" s="225"/>
      <c r="AT216" s="226" t="s">
        <v>144</v>
      </c>
      <c r="AU216" s="226" t="s">
        <v>83</v>
      </c>
      <c r="AV216" s="12" t="s">
        <v>24</v>
      </c>
      <c r="AW216" s="12" t="s">
        <v>38</v>
      </c>
      <c r="AX216" s="12" t="s">
        <v>74</v>
      </c>
      <c r="AY216" s="226" t="s">
        <v>133</v>
      </c>
    </row>
    <row r="217" spans="2:65" s="13" customFormat="1" ht="13.5">
      <c r="B217" s="227"/>
      <c r="C217" s="228"/>
      <c r="D217" s="203" t="s">
        <v>144</v>
      </c>
      <c r="E217" s="229" t="s">
        <v>22</v>
      </c>
      <c r="F217" s="230" t="s">
        <v>147</v>
      </c>
      <c r="G217" s="228"/>
      <c r="H217" s="231">
        <v>2</v>
      </c>
      <c r="I217" s="232"/>
      <c r="J217" s="228"/>
      <c r="K217" s="228"/>
      <c r="L217" s="233"/>
      <c r="M217" s="234"/>
      <c r="N217" s="235"/>
      <c r="O217" s="235"/>
      <c r="P217" s="235"/>
      <c r="Q217" s="235"/>
      <c r="R217" s="235"/>
      <c r="S217" s="235"/>
      <c r="T217" s="236"/>
      <c r="AT217" s="237" t="s">
        <v>144</v>
      </c>
      <c r="AU217" s="237" t="s">
        <v>83</v>
      </c>
      <c r="AV217" s="13" t="s">
        <v>140</v>
      </c>
      <c r="AW217" s="13" t="s">
        <v>38</v>
      </c>
      <c r="AX217" s="13" t="s">
        <v>24</v>
      </c>
      <c r="AY217" s="237" t="s">
        <v>133</v>
      </c>
    </row>
    <row r="218" spans="2:65" s="1" customFormat="1" ht="25.5" customHeight="1">
      <c r="B218" s="40"/>
      <c r="C218" s="191" t="s">
        <v>337</v>
      </c>
      <c r="D218" s="191" t="s">
        <v>135</v>
      </c>
      <c r="E218" s="192" t="s">
        <v>759</v>
      </c>
      <c r="F218" s="193" t="s">
        <v>760</v>
      </c>
      <c r="G218" s="194" t="s">
        <v>346</v>
      </c>
      <c r="H218" s="195">
        <v>1</v>
      </c>
      <c r="I218" s="196"/>
      <c r="J218" s="197">
        <f>ROUND(I218*H218,2)</f>
        <v>0</v>
      </c>
      <c r="K218" s="193" t="s">
        <v>139</v>
      </c>
      <c r="L218" s="60"/>
      <c r="M218" s="198" t="s">
        <v>22</v>
      </c>
      <c r="N218" s="199" t="s">
        <v>45</v>
      </c>
      <c r="O218" s="41"/>
      <c r="P218" s="200">
        <f>O218*H218</f>
        <v>0</v>
      </c>
      <c r="Q218" s="200">
        <v>9.3600000000000003E-3</v>
      </c>
      <c r="R218" s="200">
        <f>Q218*H218</f>
        <v>9.3600000000000003E-3</v>
      </c>
      <c r="S218" s="200">
        <v>0</v>
      </c>
      <c r="T218" s="201">
        <f>S218*H218</f>
        <v>0</v>
      </c>
      <c r="AR218" s="24" t="s">
        <v>140</v>
      </c>
      <c r="AT218" s="24" t="s">
        <v>135</v>
      </c>
      <c r="AU218" s="24" t="s">
        <v>83</v>
      </c>
      <c r="AY218" s="24" t="s">
        <v>133</v>
      </c>
      <c r="BE218" s="202">
        <f>IF(N218="základní",J218,0)</f>
        <v>0</v>
      </c>
      <c r="BF218" s="202">
        <f>IF(N218="snížená",J218,0)</f>
        <v>0</v>
      </c>
      <c r="BG218" s="202">
        <f>IF(N218="zákl. přenesená",J218,0)</f>
        <v>0</v>
      </c>
      <c r="BH218" s="202">
        <f>IF(N218="sníž. přenesená",J218,0)</f>
        <v>0</v>
      </c>
      <c r="BI218" s="202">
        <f>IF(N218="nulová",J218,0)</f>
        <v>0</v>
      </c>
      <c r="BJ218" s="24" t="s">
        <v>24</v>
      </c>
      <c r="BK218" s="202">
        <f>ROUND(I218*H218,2)</f>
        <v>0</v>
      </c>
      <c r="BL218" s="24" t="s">
        <v>140</v>
      </c>
      <c r="BM218" s="24" t="s">
        <v>761</v>
      </c>
    </row>
    <row r="219" spans="2:65" s="1" customFormat="1" ht="16.5" customHeight="1">
      <c r="B219" s="40"/>
      <c r="C219" s="238" t="s">
        <v>343</v>
      </c>
      <c r="D219" s="238" t="s">
        <v>233</v>
      </c>
      <c r="E219" s="239" t="s">
        <v>762</v>
      </c>
      <c r="F219" s="240" t="s">
        <v>763</v>
      </c>
      <c r="G219" s="241" t="s">
        <v>346</v>
      </c>
      <c r="H219" s="242">
        <v>1</v>
      </c>
      <c r="I219" s="243"/>
      <c r="J219" s="244">
        <f>ROUND(I219*H219,2)</f>
        <v>0</v>
      </c>
      <c r="K219" s="240" t="s">
        <v>139</v>
      </c>
      <c r="L219" s="245"/>
      <c r="M219" s="246" t="s">
        <v>22</v>
      </c>
      <c r="N219" s="247" t="s">
        <v>45</v>
      </c>
      <c r="O219" s="41"/>
      <c r="P219" s="200">
        <f>O219*H219</f>
        <v>0</v>
      </c>
      <c r="Q219" s="200">
        <v>4.2999999999999997E-2</v>
      </c>
      <c r="R219" s="200">
        <f>Q219*H219</f>
        <v>4.2999999999999997E-2</v>
      </c>
      <c r="S219" s="200">
        <v>0</v>
      </c>
      <c r="T219" s="201">
        <f>S219*H219</f>
        <v>0</v>
      </c>
      <c r="AR219" s="24" t="s">
        <v>178</v>
      </c>
      <c r="AT219" s="24" t="s">
        <v>233</v>
      </c>
      <c r="AU219" s="24" t="s">
        <v>83</v>
      </c>
      <c r="AY219" s="24" t="s">
        <v>133</v>
      </c>
      <c r="BE219" s="202">
        <f>IF(N219="základní",J219,0)</f>
        <v>0</v>
      </c>
      <c r="BF219" s="202">
        <f>IF(N219="snížená",J219,0)</f>
        <v>0</v>
      </c>
      <c r="BG219" s="202">
        <f>IF(N219="zákl. přenesená",J219,0)</f>
        <v>0</v>
      </c>
      <c r="BH219" s="202">
        <f>IF(N219="sníž. přenesená",J219,0)</f>
        <v>0</v>
      </c>
      <c r="BI219" s="202">
        <f>IF(N219="nulová",J219,0)</f>
        <v>0</v>
      </c>
      <c r="BJ219" s="24" t="s">
        <v>24</v>
      </c>
      <c r="BK219" s="202">
        <f>ROUND(I219*H219,2)</f>
        <v>0</v>
      </c>
      <c r="BL219" s="24" t="s">
        <v>140</v>
      </c>
      <c r="BM219" s="24" t="s">
        <v>764</v>
      </c>
    </row>
    <row r="220" spans="2:65" s="1" customFormat="1" ht="16.5" customHeight="1">
      <c r="B220" s="40"/>
      <c r="C220" s="238" t="s">
        <v>350</v>
      </c>
      <c r="D220" s="238" t="s">
        <v>233</v>
      </c>
      <c r="E220" s="239" t="s">
        <v>765</v>
      </c>
      <c r="F220" s="240" t="s">
        <v>766</v>
      </c>
      <c r="G220" s="241" t="s">
        <v>346</v>
      </c>
      <c r="H220" s="242">
        <v>1</v>
      </c>
      <c r="I220" s="243"/>
      <c r="J220" s="244">
        <f>ROUND(I220*H220,2)</f>
        <v>0</v>
      </c>
      <c r="K220" s="240" t="s">
        <v>139</v>
      </c>
      <c r="L220" s="245"/>
      <c r="M220" s="246" t="s">
        <v>22</v>
      </c>
      <c r="N220" s="247" t="s">
        <v>45</v>
      </c>
      <c r="O220" s="41"/>
      <c r="P220" s="200">
        <f>O220*H220</f>
        <v>0</v>
      </c>
      <c r="Q220" s="200">
        <v>6.0000000000000001E-3</v>
      </c>
      <c r="R220" s="200">
        <f>Q220*H220</f>
        <v>6.0000000000000001E-3</v>
      </c>
      <c r="S220" s="200">
        <v>0</v>
      </c>
      <c r="T220" s="201">
        <f>S220*H220</f>
        <v>0</v>
      </c>
      <c r="AR220" s="24" t="s">
        <v>178</v>
      </c>
      <c r="AT220" s="24" t="s">
        <v>233</v>
      </c>
      <c r="AU220" s="24" t="s">
        <v>83</v>
      </c>
      <c r="AY220" s="24" t="s">
        <v>133</v>
      </c>
      <c r="BE220" s="202">
        <f>IF(N220="základní",J220,0)</f>
        <v>0</v>
      </c>
      <c r="BF220" s="202">
        <f>IF(N220="snížená",J220,0)</f>
        <v>0</v>
      </c>
      <c r="BG220" s="202">
        <f>IF(N220="zákl. přenesená",J220,0)</f>
        <v>0</v>
      </c>
      <c r="BH220" s="202">
        <f>IF(N220="sníž. přenesená",J220,0)</f>
        <v>0</v>
      </c>
      <c r="BI220" s="202">
        <f>IF(N220="nulová",J220,0)</f>
        <v>0</v>
      </c>
      <c r="BJ220" s="24" t="s">
        <v>24</v>
      </c>
      <c r="BK220" s="202">
        <f>ROUND(I220*H220,2)</f>
        <v>0</v>
      </c>
      <c r="BL220" s="24" t="s">
        <v>140</v>
      </c>
      <c r="BM220" s="24" t="s">
        <v>767</v>
      </c>
    </row>
    <row r="221" spans="2:65" s="10" customFormat="1" ht="29.85" customHeight="1">
      <c r="B221" s="175"/>
      <c r="C221" s="176"/>
      <c r="D221" s="177" t="s">
        <v>73</v>
      </c>
      <c r="E221" s="189" t="s">
        <v>182</v>
      </c>
      <c r="F221" s="189" t="s">
        <v>354</v>
      </c>
      <c r="G221" s="176"/>
      <c r="H221" s="176"/>
      <c r="I221" s="179"/>
      <c r="J221" s="190">
        <f>BK221</f>
        <v>0</v>
      </c>
      <c r="K221" s="176"/>
      <c r="L221" s="181"/>
      <c r="M221" s="182"/>
      <c r="N221" s="183"/>
      <c r="O221" s="183"/>
      <c r="P221" s="184">
        <f>SUM(P222:P238)</f>
        <v>0</v>
      </c>
      <c r="Q221" s="183"/>
      <c r="R221" s="184">
        <f>SUM(R222:R238)</f>
        <v>27.62036526</v>
      </c>
      <c r="S221" s="183"/>
      <c r="T221" s="185">
        <f>SUM(T222:T238)</f>
        <v>0</v>
      </c>
      <c r="AR221" s="186" t="s">
        <v>24</v>
      </c>
      <c r="AT221" s="187" t="s">
        <v>73</v>
      </c>
      <c r="AU221" s="187" t="s">
        <v>24</v>
      </c>
      <c r="AY221" s="186" t="s">
        <v>133</v>
      </c>
      <c r="BK221" s="188">
        <f>SUM(BK222:BK238)</f>
        <v>0</v>
      </c>
    </row>
    <row r="222" spans="2:65" s="1" customFormat="1" ht="25.5" customHeight="1">
      <c r="B222" s="40"/>
      <c r="C222" s="191" t="s">
        <v>355</v>
      </c>
      <c r="D222" s="191" t="s">
        <v>135</v>
      </c>
      <c r="E222" s="192" t="s">
        <v>768</v>
      </c>
      <c r="F222" s="193" t="s">
        <v>769</v>
      </c>
      <c r="G222" s="194" t="s">
        <v>346</v>
      </c>
      <c r="H222" s="195">
        <v>2</v>
      </c>
      <c r="I222" s="196"/>
      <c r="J222" s="197">
        <f>ROUND(I222*H222,2)</f>
        <v>0</v>
      </c>
      <c r="K222" s="193" t="s">
        <v>139</v>
      </c>
      <c r="L222" s="60"/>
      <c r="M222" s="198" t="s">
        <v>22</v>
      </c>
      <c r="N222" s="199" t="s">
        <v>45</v>
      </c>
      <c r="O222" s="41"/>
      <c r="P222" s="200">
        <f>O222*H222</f>
        <v>0</v>
      </c>
      <c r="Q222" s="200">
        <v>6.2615499999999997</v>
      </c>
      <c r="R222" s="200">
        <f>Q222*H222</f>
        <v>12.523099999999999</v>
      </c>
      <c r="S222" s="200">
        <v>0</v>
      </c>
      <c r="T222" s="201">
        <f>S222*H222</f>
        <v>0</v>
      </c>
      <c r="AR222" s="24" t="s">
        <v>140</v>
      </c>
      <c r="AT222" s="24" t="s">
        <v>135</v>
      </c>
      <c r="AU222" s="24" t="s">
        <v>83</v>
      </c>
      <c r="AY222" s="24" t="s">
        <v>133</v>
      </c>
      <c r="BE222" s="202">
        <f>IF(N222="základní",J222,0)</f>
        <v>0</v>
      </c>
      <c r="BF222" s="202">
        <f>IF(N222="snížená",J222,0)</f>
        <v>0</v>
      </c>
      <c r="BG222" s="202">
        <f>IF(N222="zákl. přenesená",J222,0)</f>
        <v>0</v>
      </c>
      <c r="BH222" s="202">
        <f>IF(N222="sníž. přenesená",J222,0)</f>
        <v>0</v>
      </c>
      <c r="BI222" s="202">
        <f>IF(N222="nulová",J222,0)</f>
        <v>0</v>
      </c>
      <c r="BJ222" s="24" t="s">
        <v>24</v>
      </c>
      <c r="BK222" s="202">
        <f>ROUND(I222*H222,2)</f>
        <v>0</v>
      </c>
      <c r="BL222" s="24" t="s">
        <v>140</v>
      </c>
      <c r="BM222" s="24" t="s">
        <v>770</v>
      </c>
    </row>
    <row r="223" spans="2:65" s="1" customFormat="1" ht="16.5" customHeight="1">
      <c r="B223" s="40"/>
      <c r="C223" s="191" t="s">
        <v>359</v>
      </c>
      <c r="D223" s="191" t="s">
        <v>135</v>
      </c>
      <c r="E223" s="192" t="s">
        <v>771</v>
      </c>
      <c r="F223" s="193" t="s">
        <v>772</v>
      </c>
      <c r="G223" s="194" t="s">
        <v>175</v>
      </c>
      <c r="H223" s="195">
        <v>9.3000000000000007</v>
      </c>
      <c r="I223" s="196"/>
      <c r="J223" s="197">
        <f>ROUND(I223*H223,2)</f>
        <v>0</v>
      </c>
      <c r="K223" s="193" t="s">
        <v>139</v>
      </c>
      <c r="L223" s="60"/>
      <c r="M223" s="198" t="s">
        <v>22</v>
      </c>
      <c r="N223" s="199" t="s">
        <v>45</v>
      </c>
      <c r="O223" s="41"/>
      <c r="P223" s="200">
        <f>O223*H223</f>
        <v>0</v>
      </c>
      <c r="Q223" s="200">
        <v>0.58896999999999999</v>
      </c>
      <c r="R223" s="200">
        <f>Q223*H223</f>
        <v>5.4774210000000005</v>
      </c>
      <c r="S223" s="200">
        <v>0</v>
      </c>
      <c r="T223" s="201">
        <f>S223*H223</f>
        <v>0</v>
      </c>
      <c r="AR223" s="24" t="s">
        <v>140</v>
      </c>
      <c r="AT223" s="24" t="s">
        <v>135</v>
      </c>
      <c r="AU223" s="24" t="s">
        <v>83</v>
      </c>
      <c r="AY223" s="24" t="s">
        <v>133</v>
      </c>
      <c r="BE223" s="202">
        <f>IF(N223="základní",J223,0)</f>
        <v>0</v>
      </c>
      <c r="BF223" s="202">
        <f>IF(N223="snížená",J223,0)</f>
        <v>0</v>
      </c>
      <c r="BG223" s="202">
        <f>IF(N223="zákl. přenesená",J223,0)</f>
        <v>0</v>
      </c>
      <c r="BH223" s="202">
        <f>IF(N223="sníž. přenesená",J223,0)</f>
        <v>0</v>
      </c>
      <c r="BI223" s="202">
        <f>IF(N223="nulová",J223,0)</f>
        <v>0</v>
      </c>
      <c r="BJ223" s="24" t="s">
        <v>24</v>
      </c>
      <c r="BK223" s="202">
        <f>ROUND(I223*H223,2)</f>
        <v>0</v>
      </c>
      <c r="BL223" s="24" t="s">
        <v>140</v>
      </c>
      <c r="BM223" s="24" t="s">
        <v>773</v>
      </c>
    </row>
    <row r="224" spans="2:65" s="11" customFormat="1" ht="13.5">
      <c r="B224" s="206"/>
      <c r="C224" s="207"/>
      <c r="D224" s="203" t="s">
        <v>144</v>
      </c>
      <c r="E224" s="208" t="s">
        <v>22</v>
      </c>
      <c r="F224" s="209" t="s">
        <v>774</v>
      </c>
      <c r="G224" s="207"/>
      <c r="H224" s="210">
        <v>9.3000000000000007</v>
      </c>
      <c r="I224" s="211"/>
      <c r="J224" s="207"/>
      <c r="K224" s="207"/>
      <c r="L224" s="212"/>
      <c r="M224" s="213"/>
      <c r="N224" s="214"/>
      <c r="O224" s="214"/>
      <c r="P224" s="214"/>
      <c r="Q224" s="214"/>
      <c r="R224" s="214"/>
      <c r="S224" s="214"/>
      <c r="T224" s="215"/>
      <c r="AT224" s="216" t="s">
        <v>144</v>
      </c>
      <c r="AU224" s="216" t="s">
        <v>83</v>
      </c>
      <c r="AV224" s="11" t="s">
        <v>83</v>
      </c>
      <c r="AW224" s="11" t="s">
        <v>38</v>
      </c>
      <c r="AX224" s="11" t="s">
        <v>74</v>
      </c>
      <c r="AY224" s="216" t="s">
        <v>133</v>
      </c>
    </row>
    <row r="225" spans="2:65" s="12" customFormat="1" ht="13.5">
      <c r="B225" s="217"/>
      <c r="C225" s="218"/>
      <c r="D225" s="203" t="s">
        <v>144</v>
      </c>
      <c r="E225" s="219" t="s">
        <v>22</v>
      </c>
      <c r="F225" s="220" t="s">
        <v>158</v>
      </c>
      <c r="G225" s="218"/>
      <c r="H225" s="219" t="s">
        <v>22</v>
      </c>
      <c r="I225" s="221"/>
      <c r="J225" s="218"/>
      <c r="K225" s="218"/>
      <c r="L225" s="222"/>
      <c r="M225" s="223"/>
      <c r="N225" s="224"/>
      <c r="O225" s="224"/>
      <c r="P225" s="224"/>
      <c r="Q225" s="224"/>
      <c r="R225" s="224"/>
      <c r="S225" s="224"/>
      <c r="T225" s="225"/>
      <c r="AT225" s="226" t="s">
        <v>144</v>
      </c>
      <c r="AU225" s="226" t="s">
        <v>83</v>
      </c>
      <c r="AV225" s="12" t="s">
        <v>24</v>
      </c>
      <c r="AW225" s="12" t="s">
        <v>38</v>
      </c>
      <c r="AX225" s="12" t="s">
        <v>74</v>
      </c>
      <c r="AY225" s="226" t="s">
        <v>133</v>
      </c>
    </row>
    <row r="226" spans="2:65" s="13" customFormat="1" ht="13.5">
      <c r="B226" s="227"/>
      <c r="C226" s="228"/>
      <c r="D226" s="203" t="s">
        <v>144</v>
      </c>
      <c r="E226" s="229" t="s">
        <v>22</v>
      </c>
      <c r="F226" s="230" t="s">
        <v>147</v>
      </c>
      <c r="G226" s="228"/>
      <c r="H226" s="231">
        <v>9.3000000000000007</v>
      </c>
      <c r="I226" s="232"/>
      <c r="J226" s="228"/>
      <c r="K226" s="228"/>
      <c r="L226" s="233"/>
      <c r="M226" s="234"/>
      <c r="N226" s="235"/>
      <c r="O226" s="235"/>
      <c r="P226" s="235"/>
      <c r="Q226" s="235"/>
      <c r="R226" s="235"/>
      <c r="S226" s="235"/>
      <c r="T226" s="236"/>
      <c r="AT226" s="237" t="s">
        <v>144</v>
      </c>
      <c r="AU226" s="237" t="s">
        <v>83</v>
      </c>
      <c r="AV226" s="13" t="s">
        <v>140</v>
      </c>
      <c r="AW226" s="13" t="s">
        <v>38</v>
      </c>
      <c r="AX226" s="13" t="s">
        <v>24</v>
      </c>
      <c r="AY226" s="237" t="s">
        <v>133</v>
      </c>
    </row>
    <row r="227" spans="2:65" s="1" customFormat="1" ht="16.5" customHeight="1">
      <c r="B227" s="40"/>
      <c r="C227" s="238" t="s">
        <v>365</v>
      </c>
      <c r="D227" s="238" t="s">
        <v>233</v>
      </c>
      <c r="E227" s="239" t="s">
        <v>775</v>
      </c>
      <c r="F227" s="240" t="s">
        <v>776</v>
      </c>
      <c r="G227" s="241" t="s">
        <v>346</v>
      </c>
      <c r="H227" s="242">
        <v>10</v>
      </c>
      <c r="I227" s="243"/>
      <c r="J227" s="244">
        <f>ROUND(I227*H227,2)</f>
        <v>0</v>
      </c>
      <c r="K227" s="240" t="s">
        <v>139</v>
      </c>
      <c r="L227" s="245"/>
      <c r="M227" s="246" t="s">
        <v>22</v>
      </c>
      <c r="N227" s="247" t="s">
        <v>45</v>
      </c>
      <c r="O227" s="41"/>
      <c r="P227" s="200">
        <f>O227*H227</f>
        <v>0</v>
      </c>
      <c r="Q227" s="200">
        <v>0.10150000000000001</v>
      </c>
      <c r="R227" s="200">
        <f>Q227*H227</f>
        <v>1.0150000000000001</v>
      </c>
      <c r="S227" s="200">
        <v>0</v>
      </c>
      <c r="T227" s="201">
        <f>S227*H227</f>
        <v>0</v>
      </c>
      <c r="AR227" s="24" t="s">
        <v>178</v>
      </c>
      <c r="AT227" s="24" t="s">
        <v>233</v>
      </c>
      <c r="AU227" s="24" t="s">
        <v>83</v>
      </c>
      <c r="AY227" s="24" t="s">
        <v>133</v>
      </c>
      <c r="BE227" s="202">
        <f>IF(N227="základní",J227,0)</f>
        <v>0</v>
      </c>
      <c r="BF227" s="202">
        <f>IF(N227="snížená",J227,0)</f>
        <v>0</v>
      </c>
      <c r="BG227" s="202">
        <f>IF(N227="zákl. přenesená",J227,0)</f>
        <v>0</v>
      </c>
      <c r="BH227" s="202">
        <f>IF(N227="sníž. přenesená",J227,0)</f>
        <v>0</v>
      </c>
      <c r="BI227" s="202">
        <f>IF(N227="nulová",J227,0)</f>
        <v>0</v>
      </c>
      <c r="BJ227" s="24" t="s">
        <v>24</v>
      </c>
      <c r="BK227" s="202">
        <f>ROUND(I227*H227,2)</f>
        <v>0</v>
      </c>
      <c r="BL227" s="24" t="s">
        <v>140</v>
      </c>
      <c r="BM227" s="24" t="s">
        <v>777</v>
      </c>
    </row>
    <row r="228" spans="2:65" s="1" customFormat="1" ht="25.5" customHeight="1">
      <c r="B228" s="40"/>
      <c r="C228" s="191" t="s">
        <v>368</v>
      </c>
      <c r="D228" s="191" t="s">
        <v>135</v>
      </c>
      <c r="E228" s="192" t="s">
        <v>778</v>
      </c>
      <c r="F228" s="193" t="s">
        <v>779</v>
      </c>
      <c r="G228" s="194" t="s">
        <v>189</v>
      </c>
      <c r="H228" s="195">
        <v>3.4780000000000002</v>
      </c>
      <c r="I228" s="196"/>
      <c r="J228" s="197">
        <f>ROUND(I228*H228,2)</f>
        <v>0</v>
      </c>
      <c r="K228" s="193" t="s">
        <v>139</v>
      </c>
      <c r="L228" s="60"/>
      <c r="M228" s="198" t="s">
        <v>22</v>
      </c>
      <c r="N228" s="199" t="s">
        <v>45</v>
      </c>
      <c r="O228" s="41"/>
      <c r="P228" s="200">
        <f>O228*H228</f>
        <v>0</v>
      </c>
      <c r="Q228" s="200">
        <v>2.46367</v>
      </c>
      <c r="R228" s="200">
        <f>Q228*H228</f>
        <v>8.568644260000001</v>
      </c>
      <c r="S228" s="200">
        <v>0</v>
      </c>
      <c r="T228" s="201">
        <f>S228*H228</f>
        <v>0</v>
      </c>
      <c r="AR228" s="24" t="s">
        <v>140</v>
      </c>
      <c r="AT228" s="24" t="s">
        <v>135</v>
      </c>
      <c r="AU228" s="24" t="s">
        <v>83</v>
      </c>
      <c r="AY228" s="24" t="s">
        <v>133</v>
      </c>
      <c r="BE228" s="202">
        <f>IF(N228="základní",J228,0)</f>
        <v>0</v>
      </c>
      <c r="BF228" s="202">
        <f>IF(N228="snížená",J228,0)</f>
        <v>0</v>
      </c>
      <c r="BG228" s="202">
        <f>IF(N228="zákl. přenesená",J228,0)</f>
        <v>0</v>
      </c>
      <c r="BH228" s="202">
        <f>IF(N228="sníž. přenesená",J228,0)</f>
        <v>0</v>
      </c>
      <c r="BI228" s="202">
        <f>IF(N228="nulová",J228,0)</f>
        <v>0</v>
      </c>
      <c r="BJ228" s="24" t="s">
        <v>24</v>
      </c>
      <c r="BK228" s="202">
        <f>ROUND(I228*H228,2)</f>
        <v>0</v>
      </c>
      <c r="BL228" s="24" t="s">
        <v>140</v>
      </c>
      <c r="BM228" s="24" t="s">
        <v>780</v>
      </c>
    </row>
    <row r="229" spans="2:65" s="11" customFormat="1" ht="13.5">
      <c r="B229" s="206"/>
      <c r="C229" s="207"/>
      <c r="D229" s="203" t="s">
        <v>144</v>
      </c>
      <c r="E229" s="208" t="s">
        <v>22</v>
      </c>
      <c r="F229" s="209" t="s">
        <v>781</v>
      </c>
      <c r="G229" s="207"/>
      <c r="H229" s="210">
        <v>3.4780000000000002</v>
      </c>
      <c r="I229" s="211"/>
      <c r="J229" s="207"/>
      <c r="K229" s="207"/>
      <c r="L229" s="212"/>
      <c r="M229" s="213"/>
      <c r="N229" s="214"/>
      <c r="O229" s="214"/>
      <c r="P229" s="214"/>
      <c r="Q229" s="214"/>
      <c r="R229" s="214"/>
      <c r="S229" s="214"/>
      <c r="T229" s="215"/>
      <c r="AT229" s="216" t="s">
        <v>144</v>
      </c>
      <c r="AU229" s="216" t="s">
        <v>83</v>
      </c>
      <c r="AV229" s="11" t="s">
        <v>83</v>
      </c>
      <c r="AW229" s="11" t="s">
        <v>38</v>
      </c>
      <c r="AX229" s="11" t="s">
        <v>74</v>
      </c>
      <c r="AY229" s="216" t="s">
        <v>133</v>
      </c>
    </row>
    <row r="230" spans="2:65" s="13" customFormat="1" ht="13.5">
      <c r="B230" s="227"/>
      <c r="C230" s="228"/>
      <c r="D230" s="203" t="s">
        <v>144</v>
      </c>
      <c r="E230" s="229" t="s">
        <v>22</v>
      </c>
      <c r="F230" s="230" t="s">
        <v>147</v>
      </c>
      <c r="G230" s="228"/>
      <c r="H230" s="231">
        <v>3.4780000000000002</v>
      </c>
      <c r="I230" s="232"/>
      <c r="J230" s="228"/>
      <c r="K230" s="228"/>
      <c r="L230" s="233"/>
      <c r="M230" s="234"/>
      <c r="N230" s="235"/>
      <c r="O230" s="235"/>
      <c r="P230" s="235"/>
      <c r="Q230" s="235"/>
      <c r="R230" s="235"/>
      <c r="S230" s="235"/>
      <c r="T230" s="236"/>
      <c r="AT230" s="237" t="s">
        <v>144</v>
      </c>
      <c r="AU230" s="237" t="s">
        <v>83</v>
      </c>
      <c r="AV230" s="13" t="s">
        <v>140</v>
      </c>
      <c r="AW230" s="13" t="s">
        <v>38</v>
      </c>
      <c r="AX230" s="13" t="s">
        <v>24</v>
      </c>
      <c r="AY230" s="237" t="s">
        <v>133</v>
      </c>
    </row>
    <row r="231" spans="2:65" s="1" customFormat="1" ht="16.5" customHeight="1">
      <c r="B231" s="40"/>
      <c r="C231" s="191" t="s">
        <v>373</v>
      </c>
      <c r="D231" s="191" t="s">
        <v>135</v>
      </c>
      <c r="E231" s="192" t="s">
        <v>782</v>
      </c>
      <c r="F231" s="193" t="s">
        <v>783</v>
      </c>
      <c r="G231" s="194" t="s">
        <v>346</v>
      </c>
      <c r="H231" s="195">
        <v>8</v>
      </c>
      <c r="I231" s="196"/>
      <c r="J231" s="197">
        <f>ROUND(I231*H231,2)</f>
        <v>0</v>
      </c>
      <c r="K231" s="193" t="s">
        <v>139</v>
      </c>
      <c r="L231" s="60"/>
      <c r="M231" s="198" t="s">
        <v>22</v>
      </c>
      <c r="N231" s="199" t="s">
        <v>45</v>
      </c>
      <c r="O231" s="41"/>
      <c r="P231" s="200">
        <f>O231*H231</f>
        <v>0</v>
      </c>
      <c r="Q231" s="200">
        <v>1.4999999999999999E-4</v>
      </c>
      <c r="R231" s="200">
        <f>Q231*H231</f>
        <v>1.1999999999999999E-3</v>
      </c>
      <c r="S231" s="200">
        <v>0</v>
      </c>
      <c r="T231" s="201">
        <f>S231*H231</f>
        <v>0</v>
      </c>
      <c r="AR231" s="24" t="s">
        <v>140</v>
      </c>
      <c r="AT231" s="24" t="s">
        <v>135</v>
      </c>
      <c r="AU231" s="24" t="s">
        <v>83</v>
      </c>
      <c r="AY231" s="24" t="s">
        <v>133</v>
      </c>
      <c r="BE231" s="202">
        <f>IF(N231="základní",J231,0)</f>
        <v>0</v>
      </c>
      <c r="BF231" s="202">
        <f>IF(N231="snížená",J231,0)</f>
        <v>0</v>
      </c>
      <c r="BG231" s="202">
        <f>IF(N231="zákl. přenesená",J231,0)</f>
        <v>0</v>
      </c>
      <c r="BH231" s="202">
        <f>IF(N231="sníž. přenesená",J231,0)</f>
        <v>0</v>
      </c>
      <c r="BI231" s="202">
        <f>IF(N231="nulová",J231,0)</f>
        <v>0</v>
      </c>
      <c r="BJ231" s="24" t="s">
        <v>24</v>
      </c>
      <c r="BK231" s="202">
        <f>ROUND(I231*H231,2)</f>
        <v>0</v>
      </c>
      <c r="BL231" s="24" t="s">
        <v>140</v>
      </c>
      <c r="BM231" s="24" t="s">
        <v>784</v>
      </c>
    </row>
    <row r="232" spans="2:65" s="11" customFormat="1" ht="13.5">
      <c r="B232" s="206"/>
      <c r="C232" s="207"/>
      <c r="D232" s="203" t="s">
        <v>144</v>
      </c>
      <c r="E232" s="208" t="s">
        <v>22</v>
      </c>
      <c r="F232" s="209" t="s">
        <v>178</v>
      </c>
      <c r="G232" s="207"/>
      <c r="H232" s="210">
        <v>8</v>
      </c>
      <c r="I232" s="211"/>
      <c r="J232" s="207"/>
      <c r="K232" s="207"/>
      <c r="L232" s="212"/>
      <c r="M232" s="213"/>
      <c r="N232" s="214"/>
      <c r="O232" s="214"/>
      <c r="P232" s="214"/>
      <c r="Q232" s="214"/>
      <c r="R232" s="214"/>
      <c r="S232" s="214"/>
      <c r="T232" s="215"/>
      <c r="AT232" s="216" t="s">
        <v>144</v>
      </c>
      <c r="AU232" s="216" t="s">
        <v>83</v>
      </c>
      <c r="AV232" s="11" t="s">
        <v>83</v>
      </c>
      <c r="AW232" s="11" t="s">
        <v>38</v>
      </c>
      <c r="AX232" s="11" t="s">
        <v>74</v>
      </c>
      <c r="AY232" s="216" t="s">
        <v>133</v>
      </c>
    </row>
    <row r="233" spans="2:65" s="12" customFormat="1" ht="13.5">
      <c r="B233" s="217"/>
      <c r="C233" s="218"/>
      <c r="D233" s="203" t="s">
        <v>144</v>
      </c>
      <c r="E233" s="219" t="s">
        <v>22</v>
      </c>
      <c r="F233" s="220" t="s">
        <v>785</v>
      </c>
      <c r="G233" s="218"/>
      <c r="H233" s="219" t="s">
        <v>22</v>
      </c>
      <c r="I233" s="221"/>
      <c r="J233" s="218"/>
      <c r="K233" s="218"/>
      <c r="L233" s="222"/>
      <c r="M233" s="223"/>
      <c r="N233" s="224"/>
      <c r="O233" s="224"/>
      <c r="P233" s="224"/>
      <c r="Q233" s="224"/>
      <c r="R233" s="224"/>
      <c r="S233" s="224"/>
      <c r="T233" s="225"/>
      <c r="AT233" s="226" t="s">
        <v>144</v>
      </c>
      <c r="AU233" s="226" t="s">
        <v>83</v>
      </c>
      <c r="AV233" s="12" t="s">
        <v>24</v>
      </c>
      <c r="AW233" s="12" t="s">
        <v>38</v>
      </c>
      <c r="AX233" s="12" t="s">
        <v>74</v>
      </c>
      <c r="AY233" s="226" t="s">
        <v>133</v>
      </c>
    </row>
    <row r="234" spans="2:65" s="13" customFormat="1" ht="13.5">
      <c r="B234" s="227"/>
      <c r="C234" s="228"/>
      <c r="D234" s="203" t="s">
        <v>144</v>
      </c>
      <c r="E234" s="229" t="s">
        <v>22</v>
      </c>
      <c r="F234" s="230" t="s">
        <v>147</v>
      </c>
      <c r="G234" s="228"/>
      <c r="H234" s="231">
        <v>8</v>
      </c>
      <c r="I234" s="232"/>
      <c r="J234" s="228"/>
      <c r="K234" s="228"/>
      <c r="L234" s="233"/>
      <c r="M234" s="234"/>
      <c r="N234" s="235"/>
      <c r="O234" s="235"/>
      <c r="P234" s="235"/>
      <c r="Q234" s="235"/>
      <c r="R234" s="235"/>
      <c r="S234" s="235"/>
      <c r="T234" s="236"/>
      <c r="AT234" s="237" t="s">
        <v>144</v>
      </c>
      <c r="AU234" s="237" t="s">
        <v>83</v>
      </c>
      <c r="AV234" s="13" t="s">
        <v>140</v>
      </c>
      <c r="AW234" s="13" t="s">
        <v>38</v>
      </c>
      <c r="AX234" s="13" t="s">
        <v>24</v>
      </c>
      <c r="AY234" s="237" t="s">
        <v>133</v>
      </c>
    </row>
    <row r="235" spans="2:65" s="1" customFormat="1" ht="16.5" customHeight="1">
      <c r="B235" s="40"/>
      <c r="C235" s="238" t="s">
        <v>378</v>
      </c>
      <c r="D235" s="238" t="s">
        <v>233</v>
      </c>
      <c r="E235" s="239" t="s">
        <v>786</v>
      </c>
      <c r="F235" s="240" t="s">
        <v>787</v>
      </c>
      <c r="G235" s="241" t="s">
        <v>236</v>
      </c>
      <c r="H235" s="242">
        <v>3.5000000000000003E-2</v>
      </c>
      <c r="I235" s="243"/>
      <c r="J235" s="244">
        <f>ROUND(I235*H235,2)</f>
        <v>0</v>
      </c>
      <c r="K235" s="240" t="s">
        <v>139</v>
      </c>
      <c r="L235" s="245"/>
      <c r="M235" s="246" t="s">
        <v>22</v>
      </c>
      <c r="N235" s="247" t="s">
        <v>45</v>
      </c>
      <c r="O235" s="41"/>
      <c r="P235" s="200">
        <f>O235*H235</f>
        <v>0</v>
      </c>
      <c r="Q235" s="200">
        <v>1</v>
      </c>
      <c r="R235" s="200">
        <f>Q235*H235</f>
        <v>3.5000000000000003E-2</v>
      </c>
      <c r="S235" s="200">
        <v>0</v>
      </c>
      <c r="T235" s="201">
        <f>S235*H235</f>
        <v>0</v>
      </c>
      <c r="AR235" s="24" t="s">
        <v>178</v>
      </c>
      <c r="AT235" s="24" t="s">
        <v>233</v>
      </c>
      <c r="AU235" s="24" t="s">
        <v>83</v>
      </c>
      <c r="AY235" s="24" t="s">
        <v>133</v>
      </c>
      <c r="BE235" s="202">
        <f>IF(N235="základní",J235,0)</f>
        <v>0</v>
      </c>
      <c r="BF235" s="202">
        <f>IF(N235="snížená",J235,0)</f>
        <v>0</v>
      </c>
      <c r="BG235" s="202">
        <f>IF(N235="zákl. přenesená",J235,0)</f>
        <v>0</v>
      </c>
      <c r="BH235" s="202">
        <f>IF(N235="sníž. přenesená",J235,0)</f>
        <v>0</v>
      </c>
      <c r="BI235" s="202">
        <f>IF(N235="nulová",J235,0)</f>
        <v>0</v>
      </c>
      <c r="BJ235" s="24" t="s">
        <v>24</v>
      </c>
      <c r="BK235" s="202">
        <f>ROUND(I235*H235,2)</f>
        <v>0</v>
      </c>
      <c r="BL235" s="24" t="s">
        <v>140</v>
      </c>
      <c r="BM235" s="24" t="s">
        <v>788</v>
      </c>
    </row>
    <row r="236" spans="2:65" s="1" customFormat="1" ht="27">
      <c r="B236" s="40"/>
      <c r="C236" s="62"/>
      <c r="D236" s="203" t="s">
        <v>534</v>
      </c>
      <c r="E236" s="62"/>
      <c r="F236" s="204" t="s">
        <v>789</v>
      </c>
      <c r="G236" s="62"/>
      <c r="H236" s="62"/>
      <c r="I236" s="162"/>
      <c r="J236" s="62"/>
      <c r="K236" s="62"/>
      <c r="L236" s="60"/>
      <c r="M236" s="205"/>
      <c r="N236" s="41"/>
      <c r="O236" s="41"/>
      <c r="P236" s="41"/>
      <c r="Q236" s="41"/>
      <c r="R236" s="41"/>
      <c r="S236" s="41"/>
      <c r="T236" s="77"/>
      <c r="AT236" s="24" t="s">
        <v>534</v>
      </c>
      <c r="AU236" s="24" t="s">
        <v>83</v>
      </c>
    </row>
    <row r="237" spans="2:65" s="11" customFormat="1" ht="13.5">
      <c r="B237" s="206"/>
      <c r="C237" s="207"/>
      <c r="D237" s="203" t="s">
        <v>144</v>
      </c>
      <c r="E237" s="208" t="s">
        <v>22</v>
      </c>
      <c r="F237" s="209" t="s">
        <v>790</v>
      </c>
      <c r="G237" s="207"/>
      <c r="H237" s="210">
        <v>3.5000000000000003E-2</v>
      </c>
      <c r="I237" s="211"/>
      <c r="J237" s="207"/>
      <c r="K237" s="207"/>
      <c r="L237" s="212"/>
      <c r="M237" s="213"/>
      <c r="N237" s="214"/>
      <c r="O237" s="214"/>
      <c r="P237" s="214"/>
      <c r="Q237" s="214"/>
      <c r="R237" s="214"/>
      <c r="S237" s="214"/>
      <c r="T237" s="215"/>
      <c r="AT237" s="216" t="s">
        <v>144</v>
      </c>
      <c r="AU237" s="216" t="s">
        <v>83</v>
      </c>
      <c r="AV237" s="11" t="s">
        <v>83</v>
      </c>
      <c r="AW237" s="11" t="s">
        <v>38</v>
      </c>
      <c r="AX237" s="11" t="s">
        <v>74</v>
      </c>
      <c r="AY237" s="216" t="s">
        <v>133</v>
      </c>
    </row>
    <row r="238" spans="2:65" s="13" customFormat="1" ht="13.5">
      <c r="B238" s="227"/>
      <c r="C238" s="228"/>
      <c r="D238" s="203" t="s">
        <v>144</v>
      </c>
      <c r="E238" s="229" t="s">
        <v>22</v>
      </c>
      <c r="F238" s="230" t="s">
        <v>147</v>
      </c>
      <c r="G238" s="228"/>
      <c r="H238" s="231">
        <v>3.5000000000000003E-2</v>
      </c>
      <c r="I238" s="232"/>
      <c r="J238" s="228"/>
      <c r="K238" s="228"/>
      <c r="L238" s="233"/>
      <c r="M238" s="234"/>
      <c r="N238" s="235"/>
      <c r="O238" s="235"/>
      <c r="P238" s="235"/>
      <c r="Q238" s="235"/>
      <c r="R238" s="235"/>
      <c r="S238" s="235"/>
      <c r="T238" s="236"/>
      <c r="AT238" s="237" t="s">
        <v>144</v>
      </c>
      <c r="AU238" s="237" t="s">
        <v>83</v>
      </c>
      <c r="AV238" s="13" t="s">
        <v>140</v>
      </c>
      <c r="AW238" s="13" t="s">
        <v>38</v>
      </c>
      <c r="AX238" s="13" t="s">
        <v>24</v>
      </c>
      <c r="AY238" s="237" t="s">
        <v>133</v>
      </c>
    </row>
    <row r="239" spans="2:65" s="10" customFormat="1" ht="29.85" customHeight="1">
      <c r="B239" s="175"/>
      <c r="C239" s="176"/>
      <c r="D239" s="177" t="s">
        <v>73</v>
      </c>
      <c r="E239" s="189" t="s">
        <v>492</v>
      </c>
      <c r="F239" s="189" t="s">
        <v>493</v>
      </c>
      <c r="G239" s="176"/>
      <c r="H239" s="176"/>
      <c r="I239" s="179"/>
      <c r="J239" s="190">
        <f>BK239</f>
        <v>0</v>
      </c>
      <c r="K239" s="176"/>
      <c r="L239" s="181"/>
      <c r="M239" s="182"/>
      <c r="N239" s="183"/>
      <c r="O239" s="183"/>
      <c r="P239" s="184">
        <f>P240</f>
        <v>0</v>
      </c>
      <c r="Q239" s="183"/>
      <c r="R239" s="184">
        <f>R240</f>
        <v>0</v>
      </c>
      <c r="S239" s="183"/>
      <c r="T239" s="185">
        <f>T240</f>
        <v>0</v>
      </c>
      <c r="AR239" s="186" t="s">
        <v>24</v>
      </c>
      <c r="AT239" s="187" t="s">
        <v>73</v>
      </c>
      <c r="AU239" s="187" t="s">
        <v>24</v>
      </c>
      <c r="AY239" s="186" t="s">
        <v>133</v>
      </c>
      <c r="BK239" s="188">
        <f>BK240</f>
        <v>0</v>
      </c>
    </row>
    <row r="240" spans="2:65" s="1" customFormat="1" ht="16.5" customHeight="1">
      <c r="B240" s="40"/>
      <c r="C240" s="191" t="s">
        <v>383</v>
      </c>
      <c r="D240" s="191" t="s">
        <v>135</v>
      </c>
      <c r="E240" s="192" t="s">
        <v>791</v>
      </c>
      <c r="F240" s="193" t="s">
        <v>792</v>
      </c>
      <c r="G240" s="194" t="s">
        <v>236</v>
      </c>
      <c r="H240" s="195">
        <v>320.89600000000002</v>
      </c>
      <c r="I240" s="196"/>
      <c r="J240" s="197">
        <f>ROUND(I240*H240,2)</f>
        <v>0</v>
      </c>
      <c r="K240" s="193" t="s">
        <v>139</v>
      </c>
      <c r="L240" s="60"/>
      <c r="M240" s="198" t="s">
        <v>22</v>
      </c>
      <c r="N240" s="199" t="s">
        <v>45</v>
      </c>
      <c r="O240" s="41"/>
      <c r="P240" s="200">
        <f>O240*H240</f>
        <v>0</v>
      </c>
      <c r="Q240" s="200">
        <v>0</v>
      </c>
      <c r="R240" s="200">
        <f>Q240*H240</f>
        <v>0</v>
      </c>
      <c r="S240" s="200">
        <v>0</v>
      </c>
      <c r="T240" s="201">
        <f>S240*H240</f>
        <v>0</v>
      </c>
      <c r="AR240" s="24" t="s">
        <v>140</v>
      </c>
      <c r="AT240" s="24" t="s">
        <v>135</v>
      </c>
      <c r="AU240" s="24" t="s">
        <v>83</v>
      </c>
      <c r="AY240" s="24" t="s">
        <v>133</v>
      </c>
      <c r="BE240" s="202">
        <f>IF(N240="základní",J240,0)</f>
        <v>0</v>
      </c>
      <c r="BF240" s="202">
        <f>IF(N240="snížená",J240,0)</f>
        <v>0</v>
      </c>
      <c r="BG240" s="202">
        <f>IF(N240="zákl. přenesená",J240,0)</f>
        <v>0</v>
      </c>
      <c r="BH240" s="202">
        <f>IF(N240="sníž. přenesená",J240,0)</f>
        <v>0</v>
      </c>
      <c r="BI240" s="202">
        <f>IF(N240="nulová",J240,0)</f>
        <v>0</v>
      </c>
      <c r="BJ240" s="24" t="s">
        <v>24</v>
      </c>
      <c r="BK240" s="202">
        <f>ROUND(I240*H240,2)</f>
        <v>0</v>
      </c>
      <c r="BL240" s="24" t="s">
        <v>140</v>
      </c>
      <c r="BM240" s="24" t="s">
        <v>793</v>
      </c>
    </row>
    <row r="241" spans="2:65" s="10" customFormat="1" ht="37.35" customHeight="1">
      <c r="B241" s="175"/>
      <c r="C241" s="176"/>
      <c r="D241" s="177" t="s">
        <v>73</v>
      </c>
      <c r="E241" s="178" t="s">
        <v>794</v>
      </c>
      <c r="F241" s="178" t="s">
        <v>795</v>
      </c>
      <c r="G241" s="176"/>
      <c r="H241" s="176"/>
      <c r="I241" s="179"/>
      <c r="J241" s="180">
        <f>BK241</f>
        <v>0</v>
      </c>
      <c r="K241" s="176"/>
      <c r="L241" s="181"/>
      <c r="M241" s="182"/>
      <c r="N241" s="183"/>
      <c r="O241" s="183"/>
      <c r="P241" s="184">
        <f>P242+P250</f>
        <v>0</v>
      </c>
      <c r="Q241" s="183"/>
      <c r="R241" s="184">
        <f>R242+R250</f>
        <v>0.1079104</v>
      </c>
      <c r="S241" s="183"/>
      <c r="T241" s="185">
        <f>T242+T250</f>
        <v>0</v>
      </c>
      <c r="AR241" s="186" t="s">
        <v>83</v>
      </c>
      <c r="AT241" s="187" t="s">
        <v>73</v>
      </c>
      <c r="AU241" s="187" t="s">
        <v>74</v>
      </c>
      <c r="AY241" s="186" t="s">
        <v>133</v>
      </c>
      <c r="BK241" s="188">
        <f>BK242+BK250</f>
        <v>0</v>
      </c>
    </row>
    <row r="242" spans="2:65" s="10" customFormat="1" ht="19.899999999999999" customHeight="1">
      <c r="B242" s="175"/>
      <c r="C242" s="176"/>
      <c r="D242" s="177" t="s">
        <v>73</v>
      </c>
      <c r="E242" s="189" t="s">
        <v>796</v>
      </c>
      <c r="F242" s="189" t="s">
        <v>797</v>
      </c>
      <c r="G242" s="176"/>
      <c r="H242" s="176"/>
      <c r="I242" s="179"/>
      <c r="J242" s="190">
        <f>BK242</f>
        <v>0</v>
      </c>
      <c r="K242" s="176"/>
      <c r="L242" s="181"/>
      <c r="M242" s="182"/>
      <c r="N242" s="183"/>
      <c r="O242" s="183"/>
      <c r="P242" s="184">
        <f>SUM(P243:P249)</f>
        <v>0</v>
      </c>
      <c r="Q242" s="183"/>
      <c r="R242" s="184">
        <f>SUM(R243:R249)</f>
        <v>4.3120000000000006E-2</v>
      </c>
      <c r="S242" s="183"/>
      <c r="T242" s="185">
        <f>SUM(T243:T249)</f>
        <v>0</v>
      </c>
      <c r="AR242" s="186" t="s">
        <v>83</v>
      </c>
      <c r="AT242" s="187" t="s">
        <v>73</v>
      </c>
      <c r="AU242" s="187" t="s">
        <v>24</v>
      </c>
      <c r="AY242" s="186" t="s">
        <v>133</v>
      </c>
      <c r="BK242" s="188">
        <f>SUM(BK243:BK249)</f>
        <v>0</v>
      </c>
    </row>
    <row r="243" spans="2:65" s="1" customFormat="1" ht="16.5" customHeight="1">
      <c r="B243" s="40"/>
      <c r="C243" s="191" t="s">
        <v>388</v>
      </c>
      <c r="D243" s="191" t="s">
        <v>135</v>
      </c>
      <c r="E243" s="192" t="s">
        <v>798</v>
      </c>
      <c r="F243" s="193" t="s">
        <v>799</v>
      </c>
      <c r="G243" s="194" t="s">
        <v>138</v>
      </c>
      <c r="H243" s="195">
        <v>1.68</v>
      </c>
      <c r="I243" s="196"/>
      <c r="J243" s="197">
        <f>ROUND(I243*H243,2)</f>
        <v>0</v>
      </c>
      <c r="K243" s="193" t="s">
        <v>139</v>
      </c>
      <c r="L243" s="60"/>
      <c r="M243" s="198" t="s">
        <v>22</v>
      </c>
      <c r="N243" s="199" t="s">
        <v>45</v>
      </c>
      <c r="O243" s="41"/>
      <c r="P243" s="200">
        <f>O243*H243</f>
        <v>0</v>
      </c>
      <c r="Q243" s="200">
        <v>3.5000000000000001E-3</v>
      </c>
      <c r="R243" s="200">
        <f>Q243*H243</f>
        <v>5.8799999999999998E-3</v>
      </c>
      <c r="S243" s="200">
        <v>0</v>
      </c>
      <c r="T243" s="201">
        <f>S243*H243</f>
        <v>0</v>
      </c>
      <c r="AR243" s="24" t="s">
        <v>217</v>
      </c>
      <c r="AT243" s="24" t="s">
        <v>135</v>
      </c>
      <c r="AU243" s="24" t="s">
        <v>83</v>
      </c>
      <c r="AY243" s="24" t="s">
        <v>133</v>
      </c>
      <c r="BE243" s="202">
        <f>IF(N243="základní",J243,0)</f>
        <v>0</v>
      </c>
      <c r="BF243" s="202">
        <f>IF(N243="snížená",J243,0)</f>
        <v>0</v>
      </c>
      <c r="BG243" s="202">
        <f>IF(N243="zákl. přenesená",J243,0)</f>
        <v>0</v>
      </c>
      <c r="BH243" s="202">
        <f>IF(N243="sníž. přenesená",J243,0)</f>
        <v>0</v>
      </c>
      <c r="BI243" s="202">
        <f>IF(N243="nulová",J243,0)</f>
        <v>0</v>
      </c>
      <c r="BJ243" s="24" t="s">
        <v>24</v>
      </c>
      <c r="BK243" s="202">
        <f>ROUND(I243*H243,2)</f>
        <v>0</v>
      </c>
      <c r="BL243" s="24" t="s">
        <v>217</v>
      </c>
      <c r="BM243" s="24" t="s">
        <v>800</v>
      </c>
    </row>
    <row r="244" spans="2:65" s="11" customFormat="1" ht="13.5">
      <c r="B244" s="206"/>
      <c r="C244" s="207"/>
      <c r="D244" s="203" t="s">
        <v>144</v>
      </c>
      <c r="E244" s="208" t="s">
        <v>22</v>
      </c>
      <c r="F244" s="209" t="s">
        <v>801</v>
      </c>
      <c r="G244" s="207"/>
      <c r="H244" s="210">
        <v>1.68</v>
      </c>
      <c r="I244" s="211"/>
      <c r="J244" s="207"/>
      <c r="K244" s="207"/>
      <c r="L244" s="212"/>
      <c r="M244" s="213"/>
      <c r="N244" s="214"/>
      <c r="O244" s="214"/>
      <c r="P244" s="214"/>
      <c r="Q244" s="214"/>
      <c r="R244" s="214"/>
      <c r="S244" s="214"/>
      <c r="T244" s="215"/>
      <c r="AT244" s="216" t="s">
        <v>144</v>
      </c>
      <c r="AU244" s="216" t="s">
        <v>83</v>
      </c>
      <c r="AV244" s="11" t="s">
        <v>83</v>
      </c>
      <c r="AW244" s="11" t="s">
        <v>38</v>
      </c>
      <c r="AX244" s="11" t="s">
        <v>74</v>
      </c>
      <c r="AY244" s="216" t="s">
        <v>133</v>
      </c>
    </row>
    <row r="245" spans="2:65" s="13" customFormat="1" ht="13.5">
      <c r="B245" s="227"/>
      <c r="C245" s="228"/>
      <c r="D245" s="203" t="s">
        <v>144</v>
      </c>
      <c r="E245" s="229" t="s">
        <v>22</v>
      </c>
      <c r="F245" s="230" t="s">
        <v>147</v>
      </c>
      <c r="G245" s="228"/>
      <c r="H245" s="231">
        <v>1.68</v>
      </c>
      <c r="I245" s="232"/>
      <c r="J245" s="228"/>
      <c r="K245" s="228"/>
      <c r="L245" s="233"/>
      <c r="M245" s="234"/>
      <c r="N245" s="235"/>
      <c r="O245" s="235"/>
      <c r="P245" s="235"/>
      <c r="Q245" s="235"/>
      <c r="R245" s="235"/>
      <c r="S245" s="235"/>
      <c r="T245" s="236"/>
      <c r="AT245" s="237" t="s">
        <v>144</v>
      </c>
      <c r="AU245" s="237" t="s">
        <v>83</v>
      </c>
      <c r="AV245" s="13" t="s">
        <v>140</v>
      </c>
      <c r="AW245" s="13" t="s">
        <v>38</v>
      </c>
      <c r="AX245" s="13" t="s">
        <v>24</v>
      </c>
      <c r="AY245" s="237" t="s">
        <v>133</v>
      </c>
    </row>
    <row r="246" spans="2:65" s="1" customFormat="1" ht="16.5" customHeight="1">
      <c r="B246" s="40"/>
      <c r="C246" s="191" t="s">
        <v>392</v>
      </c>
      <c r="D246" s="191" t="s">
        <v>135</v>
      </c>
      <c r="E246" s="192" t="s">
        <v>802</v>
      </c>
      <c r="F246" s="193" t="s">
        <v>803</v>
      </c>
      <c r="G246" s="194" t="s">
        <v>138</v>
      </c>
      <c r="H246" s="195">
        <v>10.64</v>
      </c>
      <c r="I246" s="196"/>
      <c r="J246" s="197">
        <f>ROUND(I246*H246,2)</f>
        <v>0</v>
      </c>
      <c r="K246" s="193" t="s">
        <v>139</v>
      </c>
      <c r="L246" s="60"/>
      <c r="M246" s="198" t="s">
        <v>22</v>
      </c>
      <c r="N246" s="199" t="s">
        <v>45</v>
      </c>
      <c r="O246" s="41"/>
      <c r="P246" s="200">
        <f>O246*H246</f>
        <v>0</v>
      </c>
      <c r="Q246" s="200">
        <v>3.5000000000000001E-3</v>
      </c>
      <c r="R246" s="200">
        <f>Q246*H246</f>
        <v>3.7240000000000002E-2</v>
      </c>
      <c r="S246" s="200">
        <v>0</v>
      </c>
      <c r="T246" s="201">
        <f>S246*H246</f>
        <v>0</v>
      </c>
      <c r="AR246" s="24" t="s">
        <v>217</v>
      </c>
      <c r="AT246" s="24" t="s">
        <v>135</v>
      </c>
      <c r="AU246" s="24" t="s">
        <v>83</v>
      </c>
      <c r="AY246" s="24" t="s">
        <v>133</v>
      </c>
      <c r="BE246" s="202">
        <f>IF(N246="základní",J246,0)</f>
        <v>0</v>
      </c>
      <c r="BF246" s="202">
        <f>IF(N246="snížená",J246,0)</f>
        <v>0</v>
      </c>
      <c r="BG246" s="202">
        <f>IF(N246="zákl. přenesená",J246,0)</f>
        <v>0</v>
      </c>
      <c r="BH246" s="202">
        <f>IF(N246="sníž. přenesená",J246,0)</f>
        <v>0</v>
      </c>
      <c r="BI246" s="202">
        <f>IF(N246="nulová",J246,0)</f>
        <v>0</v>
      </c>
      <c r="BJ246" s="24" t="s">
        <v>24</v>
      </c>
      <c r="BK246" s="202">
        <f>ROUND(I246*H246,2)</f>
        <v>0</v>
      </c>
      <c r="BL246" s="24" t="s">
        <v>217</v>
      </c>
      <c r="BM246" s="24" t="s">
        <v>804</v>
      </c>
    </row>
    <row r="247" spans="2:65" s="11" customFormat="1" ht="13.5">
      <c r="B247" s="206"/>
      <c r="C247" s="207"/>
      <c r="D247" s="203" t="s">
        <v>144</v>
      </c>
      <c r="E247" s="208" t="s">
        <v>22</v>
      </c>
      <c r="F247" s="209" t="s">
        <v>689</v>
      </c>
      <c r="G247" s="207"/>
      <c r="H247" s="210">
        <v>10.64</v>
      </c>
      <c r="I247" s="211"/>
      <c r="J247" s="207"/>
      <c r="K247" s="207"/>
      <c r="L247" s="212"/>
      <c r="M247" s="213"/>
      <c r="N247" s="214"/>
      <c r="O247" s="214"/>
      <c r="P247" s="214"/>
      <c r="Q247" s="214"/>
      <c r="R247" s="214"/>
      <c r="S247" s="214"/>
      <c r="T247" s="215"/>
      <c r="AT247" s="216" t="s">
        <v>144</v>
      </c>
      <c r="AU247" s="216" t="s">
        <v>83</v>
      </c>
      <c r="AV247" s="11" t="s">
        <v>83</v>
      </c>
      <c r="AW247" s="11" t="s">
        <v>38</v>
      </c>
      <c r="AX247" s="11" t="s">
        <v>74</v>
      </c>
      <c r="AY247" s="216" t="s">
        <v>133</v>
      </c>
    </row>
    <row r="248" spans="2:65" s="13" customFormat="1" ht="13.5">
      <c r="B248" s="227"/>
      <c r="C248" s="228"/>
      <c r="D248" s="203" t="s">
        <v>144</v>
      </c>
      <c r="E248" s="229" t="s">
        <v>22</v>
      </c>
      <c r="F248" s="230" t="s">
        <v>147</v>
      </c>
      <c r="G248" s="228"/>
      <c r="H248" s="231">
        <v>10.64</v>
      </c>
      <c r="I248" s="232"/>
      <c r="J248" s="228"/>
      <c r="K248" s="228"/>
      <c r="L248" s="233"/>
      <c r="M248" s="234"/>
      <c r="N248" s="235"/>
      <c r="O248" s="235"/>
      <c r="P248" s="235"/>
      <c r="Q248" s="235"/>
      <c r="R248" s="235"/>
      <c r="S248" s="235"/>
      <c r="T248" s="236"/>
      <c r="AT248" s="237" t="s">
        <v>144</v>
      </c>
      <c r="AU248" s="237" t="s">
        <v>83</v>
      </c>
      <c r="AV248" s="13" t="s">
        <v>140</v>
      </c>
      <c r="AW248" s="13" t="s">
        <v>38</v>
      </c>
      <c r="AX248" s="13" t="s">
        <v>24</v>
      </c>
      <c r="AY248" s="237" t="s">
        <v>133</v>
      </c>
    </row>
    <row r="249" spans="2:65" s="1" customFormat="1" ht="25.5" customHeight="1">
      <c r="B249" s="40"/>
      <c r="C249" s="191" t="s">
        <v>398</v>
      </c>
      <c r="D249" s="191" t="s">
        <v>135</v>
      </c>
      <c r="E249" s="192" t="s">
        <v>805</v>
      </c>
      <c r="F249" s="193" t="s">
        <v>806</v>
      </c>
      <c r="G249" s="194" t="s">
        <v>236</v>
      </c>
      <c r="H249" s="195">
        <v>4.2999999999999997E-2</v>
      </c>
      <c r="I249" s="196"/>
      <c r="J249" s="197">
        <f>ROUND(I249*H249,2)</f>
        <v>0</v>
      </c>
      <c r="K249" s="193" t="s">
        <v>139</v>
      </c>
      <c r="L249" s="60"/>
      <c r="M249" s="198" t="s">
        <v>22</v>
      </c>
      <c r="N249" s="199" t="s">
        <v>45</v>
      </c>
      <c r="O249" s="41"/>
      <c r="P249" s="200">
        <f>O249*H249</f>
        <v>0</v>
      </c>
      <c r="Q249" s="200">
        <v>0</v>
      </c>
      <c r="R249" s="200">
        <f>Q249*H249</f>
        <v>0</v>
      </c>
      <c r="S249" s="200">
        <v>0</v>
      </c>
      <c r="T249" s="201">
        <f>S249*H249</f>
        <v>0</v>
      </c>
      <c r="AR249" s="24" t="s">
        <v>217</v>
      </c>
      <c r="AT249" s="24" t="s">
        <v>135</v>
      </c>
      <c r="AU249" s="24" t="s">
        <v>83</v>
      </c>
      <c r="AY249" s="24" t="s">
        <v>133</v>
      </c>
      <c r="BE249" s="202">
        <f>IF(N249="základní",J249,0)</f>
        <v>0</v>
      </c>
      <c r="BF249" s="202">
        <f>IF(N249="snížená",J249,0)</f>
        <v>0</v>
      </c>
      <c r="BG249" s="202">
        <f>IF(N249="zákl. přenesená",J249,0)</f>
        <v>0</v>
      </c>
      <c r="BH249" s="202">
        <f>IF(N249="sníž. přenesená",J249,0)</f>
        <v>0</v>
      </c>
      <c r="BI249" s="202">
        <f>IF(N249="nulová",J249,0)</f>
        <v>0</v>
      </c>
      <c r="BJ249" s="24" t="s">
        <v>24</v>
      </c>
      <c r="BK249" s="202">
        <f>ROUND(I249*H249,2)</f>
        <v>0</v>
      </c>
      <c r="BL249" s="24" t="s">
        <v>217</v>
      </c>
      <c r="BM249" s="24" t="s">
        <v>807</v>
      </c>
    </row>
    <row r="250" spans="2:65" s="10" customFormat="1" ht="29.85" customHeight="1">
      <c r="B250" s="175"/>
      <c r="C250" s="176"/>
      <c r="D250" s="177" t="s">
        <v>73</v>
      </c>
      <c r="E250" s="189" t="s">
        <v>808</v>
      </c>
      <c r="F250" s="189" t="s">
        <v>809</v>
      </c>
      <c r="G250" s="176"/>
      <c r="H250" s="176"/>
      <c r="I250" s="179"/>
      <c r="J250" s="190">
        <f>BK250</f>
        <v>0</v>
      </c>
      <c r="K250" s="176"/>
      <c r="L250" s="181"/>
      <c r="M250" s="182"/>
      <c r="N250" s="183"/>
      <c r="O250" s="183"/>
      <c r="P250" s="184">
        <f>SUM(P251:P255)</f>
        <v>0</v>
      </c>
      <c r="Q250" s="183"/>
      <c r="R250" s="184">
        <f>SUM(R251:R255)</f>
        <v>6.4790399999999998E-2</v>
      </c>
      <c r="S250" s="183"/>
      <c r="T250" s="185">
        <f>SUM(T251:T255)</f>
        <v>0</v>
      </c>
      <c r="AR250" s="186" t="s">
        <v>83</v>
      </c>
      <c r="AT250" s="187" t="s">
        <v>73</v>
      </c>
      <c r="AU250" s="187" t="s">
        <v>24</v>
      </c>
      <c r="AY250" s="186" t="s">
        <v>133</v>
      </c>
      <c r="BK250" s="188">
        <f>SUM(BK251:BK255)</f>
        <v>0</v>
      </c>
    </row>
    <row r="251" spans="2:65" s="1" customFormat="1" ht="16.5" customHeight="1">
      <c r="B251" s="40"/>
      <c r="C251" s="191" t="s">
        <v>402</v>
      </c>
      <c r="D251" s="191" t="s">
        <v>135</v>
      </c>
      <c r="E251" s="192" t="s">
        <v>810</v>
      </c>
      <c r="F251" s="193" t="s">
        <v>811</v>
      </c>
      <c r="G251" s="194" t="s">
        <v>138</v>
      </c>
      <c r="H251" s="195">
        <v>2.08</v>
      </c>
      <c r="I251" s="196"/>
      <c r="J251" s="197">
        <f>ROUND(I251*H251,2)</f>
        <v>0</v>
      </c>
      <c r="K251" s="193" t="s">
        <v>139</v>
      </c>
      <c r="L251" s="60"/>
      <c r="M251" s="198" t="s">
        <v>22</v>
      </c>
      <c r="N251" s="199" t="s">
        <v>45</v>
      </c>
      <c r="O251" s="41"/>
      <c r="P251" s="200">
        <f>O251*H251</f>
        <v>0</v>
      </c>
      <c r="Q251" s="200">
        <v>3.8000000000000002E-4</v>
      </c>
      <c r="R251" s="200">
        <f>Q251*H251</f>
        <v>7.9040000000000002E-4</v>
      </c>
      <c r="S251" s="200">
        <v>0</v>
      </c>
      <c r="T251" s="201">
        <f>S251*H251</f>
        <v>0</v>
      </c>
      <c r="AR251" s="24" t="s">
        <v>217</v>
      </c>
      <c r="AT251" s="24" t="s">
        <v>135</v>
      </c>
      <c r="AU251" s="24" t="s">
        <v>83</v>
      </c>
      <c r="AY251" s="24" t="s">
        <v>133</v>
      </c>
      <c r="BE251" s="202">
        <f>IF(N251="základní",J251,0)</f>
        <v>0</v>
      </c>
      <c r="BF251" s="202">
        <f>IF(N251="snížená",J251,0)</f>
        <v>0</v>
      </c>
      <c r="BG251" s="202">
        <f>IF(N251="zákl. přenesená",J251,0)</f>
        <v>0</v>
      </c>
      <c r="BH251" s="202">
        <f>IF(N251="sníž. přenesená",J251,0)</f>
        <v>0</v>
      </c>
      <c r="BI251" s="202">
        <f>IF(N251="nulová",J251,0)</f>
        <v>0</v>
      </c>
      <c r="BJ251" s="24" t="s">
        <v>24</v>
      </c>
      <c r="BK251" s="202">
        <f>ROUND(I251*H251,2)</f>
        <v>0</v>
      </c>
      <c r="BL251" s="24" t="s">
        <v>217</v>
      </c>
      <c r="BM251" s="24" t="s">
        <v>812</v>
      </c>
    </row>
    <row r="252" spans="2:65" s="11" customFormat="1" ht="13.5">
      <c r="B252" s="206"/>
      <c r="C252" s="207"/>
      <c r="D252" s="203" t="s">
        <v>144</v>
      </c>
      <c r="E252" s="208" t="s">
        <v>22</v>
      </c>
      <c r="F252" s="209" t="s">
        <v>813</v>
      </c>
      <c r="G252" s="207"/>
      <c r="H252" s="210">
        <v>2.08</v>
      </c>
      <c r="I252" s="211"/>
      <c r="J252" s="207"/>
      <c r="K252" s="207"/>
      <c r="L252" s="212"/>
      <c r="M252" s="213"/>
      <c r="N252" s="214"/>
      <c r="O252" s="214"/>
      <c r="P252" s="214"/>
      <c r="Q252" s="214"/>
      <c r="R252" s="214"/>
      <c r="S252" s="214"/>
      <c r="T252" s="215"/>
      <c r="AT252" s="216" t="s">
        <v>144</v>
      </c>
      <c r="AU252" s="216" t="s">
        <v>83</v>
      </c>
      <c r="AV252" s="11" t="s">
        <v>83</v>
      </c>
      <c r="AW252" s="11" t="s">
        <v>38</v>
      </c>
      <c r="AX252" s="11" t="s">
        <v>74</v>
      </c>
      <c r="AY252" s="216" t="s">
        <v>133</v>
      </c>
    </row>
    <row r="253" spans="2:65" s="13" customFormat="1" ht="13.5">
      <c r="B253" s="227"/>
      <c r="C253" s="228"/>
      <c r="D253" s="203" t="s">
        <v>144</v>
      </c>
      <c r="E253" s="229" t="s">
        <v>22</v>
      </c>
      <c r="F253" s="230" t="s">
        <v>147</v>
      </c>
      <c r="G253" s="228"/>
      <c r="H253" s="231">
        <v>2.08</v>
      </c>
      <c r="I253" s="232"/>
      <c r="J253" s="228"/>
      <c r="K253" s="228"/>
      <c r="L253" s="233"/>
      <c r="M253" s="234"/>
      <c r="N253" s="235"/>
      <c r="O253" s="235"/>
      <c r="P253" s="235"/>
      <c r="Q253" s="235"/>
      <c r="R253" s="235"/>
      <c r="S253" s="235"/>
      <c r="T253" s="236"/>
      <c r="AT253" s="237" t="s">
        <v>144</v>
      </c>
      <c r="AU253" s="237" t="s">
        <v>83</v>
      </c>
      <c r="AV253" s="13" t="s">
        <v>140</v>
      </c>
      <c r="AW253" s="13" t="s">
        <v>38</v>
      </c>
      <c r="AX253" s="13" t="s">
        <v>24</v>
      </c>
      <c r="AY253" s="237" t="s">
        <v>133</v>
      </c>
    </row>
    <row r="254" spans="2:65" s="1" customFormat="1" ht="16.5" customHeight="1">
      <c r="B254" s="40"/>
      <c r="C254" s="238" t="s">
        <v>408</v>
      </c>
      <c r="D254" s="238" t="s">
        <v>233</v>
      </c>
      <c r="E254" s="239" t="s">
        <v>814</v>
      </c>
      <c r="F254" s="240" t="s">
        <v>815</v>
      </c>
      <c r="G254" s="241" t="s">
        <v>346</v>
      </c>
      <c r="H254" s="242">
        <v>2</v>
      </c>
      <c r="I254" s="243"/>
      <c r="J254" s="244">
        <f>ROUND(I254*H254,2)</f>
        <v>0</v>
      </c>
      <c r="K254" s="240" t="s">
        <v>22</v>
      </c>
      <c r="L254" s="245"/>
      <c r="M254" s="246" t="s">
        <v>22</v>
      </c>
      <c r="N254" s="247" t="s">
        <v>45</v>
      </c>
      <c r="O254" s="41"/>
      <c r="P254" s="200">
        <f>O254*H254</f>
        <v>0</v>
      </c>
      <c r="Q254" s="200">
        <v>3.2000000000000001E-2</v>
      </c>
      <c r="R254" s="200">
        <f>Q254*H254</f>
        <v>6.4000000000000001E-2</v>
      </c>
      <c r="S254" s="200">
        <v>0</v>
      </c>
      <c r="T254" s="201">
        <f>S254*H254</f>
        <v>0</v>
      </c>
      <c r="AR254" s="24" t="s">
        <v>302</v>
      </c>
      <c r="AT254" s="24" t="s">
        <v>233</v>
      </c>
      <c r="AU254" s="24" t="s">
        <v>83</v>
      </c>
      <c r="AY254" s="24" t="s">
        <v>133</v>
      </c>
      <c r="BE254" s="202">
        <f>IF(N254="základní",J254,0)</f>
        <v>0</v>
      </c>
      <c r="BF254" s="202">
        <f>IF(N254="snížená",J254,0)</f>
        <v>0</v>
      </c>
      <c r="BG254" s="202">
        <f>IF(N254="zákl. přenesená",J254,0)</f>
        <v>0</v>
      </c>
      <c r="BH254" s="202">
        <f>IF(N254="sníž. přenesená",J254,0)</f>
        <v>0</v>
      </c>
      <c r="BI254" s="202">
        <f>IF(N254="nulová",J254,0)</f>
        <v>0</v>
      </c>
      <c r="BJ254" s="24" t="s">
        <v>24</v>
      </c>
      <c r="BK254" s="202">
        <f>ROUND(I254*H254,2)</f>
        <v>0</v>
      </c>
      <c r="BL254" s="24" t="s">
        <v>217</v>
      </c>
      <c r="BM254" s="24" t="s">
        <v>816</v>
      </c>
    </row>
    <row r="255" spans="2:65" s="1" customFormat="1" ht="16.5" customHeight="1">
      <c r="B255" s="40"/>
      <c r="C255" s="191" t="s">
        <v>413</v>
      </c>
      <c r="D255" s="191" t="s">
        <v>135</v>
      </c>
      <c r="E255" s="192" t="s">
        <v>817</v>
      </c>
      <c r="F255" s="193" t="s">
        <v>818</v>
      </c>
      <c r="G255" s="194" t="s">
        <v>236</v>
      </c>
      <c r="H255" s="195">
        <v>6.5000000000000002E-2</v>
      </c>
      <c r="I255" s="196"/>
      <c r="J255" s="197">
        <f>ROUND(I255*H255,2)</f>
        <v>0</v>
      </c>
      <c r="K255" s="193" t="s">
        <v>139</v>
      </c>
      <c r="L255" s="60"/>
      <c r="M255" s="198" t="s">
        <v>22</v>
      </c>
      <c r="N255" s="248" t="s">
        <v>45</v>
      </c>
      <c r="O255" s="249"/>
      <c r="P255" s="250">
        <f>O255*H255</f>
        <v>0</v>
      </c>
      <c r="Q255" s="250">
        <v>0</v>
      </c>
      <c r="R255" s="250">
        <f>Q255*H255</f>
        <v>0</v>
      </c>
      <c r="S255" s="250">
        <v>0</v>
      </c>
      <c r="T255" s="251">
        <f>S255*H255</f>
        <v>0</v>
      </c>
      <c r="AR255" s="24" t="s">
        <v>217</v>
      </c>
      <c r="AT255" s="24" t="s">
        <v>135</v>
      </c>
      <c r="AU255" s="24" t="s">
        <v>83</v>
      </c>
      <c r="AY255" s="24" t="s">
        <v>133</v>
      </c>
      <c r="BE255" s="202">
        <f>IF(N255="základní",J255,0)</f>
        <v>0</v>
      </c>
      <c r="BF255" s="202">
        <f>IF(N255="snížená",J255,0)</f>
        <v>0</v>
      </c>
      <c r="BG255" s="202">
        <f>IF(N255="zákl. přenesená",J255,0)</f>
        <v>0</v>
      </c>
      <c r="BH255" s="202">
        <f>IF(N255="sníž. přenesená",J255,0)</f>
        <v>0</v>
      </c>
      <c r="BI255" s="202">
        <f>IF(N255="nulová",J255,0)</f>
        <v>0</v>
      </c>
      <c r="BJ255" s="24" t="s">
        <v>24</v>
      </c>
      <c r="BK255" s="202">
        <f>ROUND(I255*H255,2)</f>
        <v>0</v>
      </c>
      <c r="BL255" s="24" t="s">
        <v>217</v>
      </c>
      <c r="BM255" s="24" t="s">
        <v>819</v>
      </c>
    </row>
    <row r="256" spans="2:65" s="1" customFormat="1" ht="6.95" customHeight="1">
      <c r="B256" s="55"/>
      <c r="C256" s="56"/>
      <c r="D256" s="56"/>
      <c r="E256" s="56"/>
      <c r="F256" s="56"/>
      <c r="G256" s="56"/>
      <c r="H256" s="56"/>
      <c r="I256" s="138"/>
      <c r="J256" s="56"/>
      <c r="K256" s="56"/>
      <c r="L256" s="60"/>
    </row>
  </sheetData>
  <sheetProtection algorithmName="SHA-512" hashValue="3xKcmAItQKBi1zq+uIuVfWWK4f1Cs63Q3Bpxw5mxdekh50cxWcXAK8/nI6lOjCcD+EUbXV2iVVWQ0zonGIB1Iw==" saltValue="hp8Z4CciciwcnBbM4B6CKpzp1wdGP1AKNFh9/TKVMHOj7xOdTCAv9bRWLKh2lfc8PXoefyfu0koUwX23XttzQQ==" spinCount="100000" sheet="1" objects="1" scenarios="1" formatColumns="0" formatRows="0" autoFilter="0"/>
  <autoFilter ref="C87:K255"/>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1"/>
      <c r="C1" s="111"/>
      <c r="D1" s="112" t="s">
        <v>1</v>
      </c>
      <c r="E1" s="111"/>
      <c r="F1" s="113" t="s">
        <v>96</v>
      </c>
      <c r="G1" s="387" t="s">
        <v>97</v>
      </c>
      <c r="H1" s="387"/>
      <c r="I1" s="114"/>
      <c r="J1" s="113" t="s">
        <v>98</v>
      </c>
      <c r="K1" s="112" t="s">
        <v>99</v>
      </c>
      <c r="L1" s="113" t="s">
        <v>100</v>
      </c>
      <c r="M1" s="113"/>
      <c r="N1" s="113"/>
      <c r="O1" s="113"/>
      <c r="P1" s="113"/>
      <c r="Q1" s="113"/>
      <c r="R1" s="113"/>
      <c r="S1" s="113"/>
      <c r="T1" s="11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8"/>
      <c r="M2" s="378"/>
      <c r="N2" s="378"/>
      <c r="O2" s="378"/>
      <c r="P2" s="378"/>
      <c r="Q2" s="378"/>
      <c r="R2" s="378"/>
      <c r="S2" s="378"/>
      <c r="T2" s="378"/>
      <c r="U2" s="378"/>
      <c r="V2" s="378"/>
      <c r="AT2" s="24" t="s">
        <v>92</v>
      </c>
    </row>
    <row r="3" spans="1:70" ht="6.95" customHeight="1">
      <c r="B3" s="25"/>
      <c r="C3" s="26"/>
      <c r="D3" s="26"/>
      <c r="E3" s="26"/>
      <c r="F3" s="26"/>
      <c r="G3" s="26"/>
      <c r="H3" s="26"/>
      <c r="I3" s="115"/>
      <c r="J3" s="26"/>
      <c r="K3" s="27"/>
      <c r="AT3" s="24" t="s">
        <v>83</v>
      </c>
    </row>
    <row r="4" spans="1:70" ht="36.950000000000003" customHeight="1">
      <c r="B4" s="28"/>
      <c r="C4" s="29"/>
      <c r="D4" s="30" t="s">
        <v>101</v>
      </c>
      <c r="E4" s="29"/>
      <c r="F4" s="29"/>
      <c r="G4" s="29"/>
      <c r="H4" s="29"/>
      <c r="I4" s="116"/>
      <c r="J4" s="29"/>
      <c r="K4" s="31"/>
      <c r="M4" s="32" t="s">
        <v>12</v>
      </c>
      <c r="AT4" s="24" t="s">
        <v>6</v>
      </c>
    </row>
    <row r="5" spans="1:70" ht="6.95" customHeight="1">
      <c r="B5" s="28"/>
      <c r="C5" s="29"/>
      <c r="D5" s="29"/>
      <c r="E5" s="29"/>
      <c r="F5" s="29"/>
      <c r="G5" s="29"/>
      <c r="H5" s="29"/>
      <c r="I5" s="116"/>
      <c r="J5" s="29"/>
      <c r="K5" s="31"/>
    </row>
    <row r="6" spans="1:70">
      <c r="B6" s="28"/>
      <c r="C6" s="29"/>
      <c r="D6" s="37" t="s">
        <v>18</v>
      </c>
      <c r="E6" s="29"/>
      <c r="F6" s="29"/>
      <c r="G6" s="29"/>
      <c r="H6" s="29"/>
      <c r="I6" s="116"/>
      <c r="J6" s="29"/>
      <c r="K6" s="31"/>
    </row>
    <row r="7" spans="1:70" ht="16.5" customHeight="1">
      <c r="B7" s="28"/>
      <c r="C7" s="29"/>
      <c r="D7" s="29"/>
      <c r="E7" s="379" t="str">
        <f>'Rekapitulace stavby'!K6</f>
        <v>III-2031 Vejprnice - inravilánová vstupní brána</v>
      </c>
      <c r="F7" s="380"/>
      <c r="G7" s="380"/>
      <c r="H7" s="380"/>
      <c r="I7" s="116"/>
      <c r="J7" s="29"/>
      <c r="K7" s="31"/>
    </row>
    <row r="8" spans="1:70" s="1" customFormat="1">
      <c r="B8" s="40"/>
      <c r="C8" s="41"/>
      <c r="D8" s="37" t="s">
        <v>102</v>
      </c>
      <c r="E8" s="41"/>
      <c r="F8" s="41"/>
      <c r="G8" s="41"/>
      <c r="H8" s="41"/>
      <c r="I8" s="117"/>
      <c r="J8" s="41"/>
      <c r="K8" s="44"/>
    </row>
    <row r="9" spans="1:70" s="1" customFormat="1" ht="36.950000000000003" customHeight="1">
      <c r="B9" s="40"/>
      <c r="C9" s="41"/>
      <c r="D9" s="41"/>
      <c r="E9" s="381" t="s">
        <v>820</v>
      </c>
      <c r="F9" s="382"/>
      <c r="G9" s="382"/>
      <c r="H9" s="382"/>
      <c r="I9" s="117"/>
      <c r="J9" s="41"/>
      <c r="K9" s="44"/>
    </row>
    <row r="10" spans="1:70" s="1" customFormat="1" ht="13.5">
      <c r="B10" s="40"/>
      <c r="C10" s="41"/>
      <c r="D10" s="41"/>
      <c r="E10" s="41"/>
      <c r="F10" s="41"/>
      <c r="G10" s="41"/>
      <c r="H10" s="41"/>
      <c r="I10" s="117"/>
      <c r="J10" s="41"/>
      <c r="K10" s="44"/>
    </row>
    <row r="11" spans="1:70" s="1" customFormat="1" ht="14.45" customHeight="1">
      <c r="B11" s="40"/>
      <c r="C11" s="41"/>
      <c r="D11" s="37" t="s">
        <v>21</v>
      </c>
      <c r="E11" s="41"/>
      <c r="F11" s="35" t="s">
        <v>22</v>
      </c>
      <c r="G11" s="41"/>
      <c r="H11" s="41"/>
      <c r="I11" s="118" t="s">
        <v>23</v>
      </c>
      <c r="J11" s="35" t="s">
        <v>22</v>
      </c>
      <c r="K11" s="44"/>
    </row>
    <row r="12" spans="1:70" s="1" customFormat="1" ht="14.45" customHeight="1">
      <c r="B12" s="40"/>
      <c r="C12" s="41"/>
      <c r="D12" s="37" t="s">
        <v>25</v>
      </c>
      <c r="E12" s="41"/>
      <c r="F12" s="35" t="s">
        <v>26</v>
      </c>
      <c r="G12" s="41"/>
      <c r="H12" s="41"/>
      <c r="I12" s="118" t="s">
        <v>27</v>
      </c>
      <c r="J12" s="119">
        <f>'Rekapitulace stavby'!AN8</f>
        <v>43305</v>
      </c>
      <c r="K12" s="44"/>
    </row>
    <row r="13" spans="1:70" s="1" customFormat="1" ht="10.9" customHeight="1">
      <c r="B13" s="40"/>
      <c r="C13" s="41"/>
      <c r="D13" s="41"/>
      <c r="E13" s="41"/>
      <c r="F13" s="41"/>
      <c r="G13" s="41"/>
      <c r="H13" s="41"/>
      <c r="I13" s="117"/>
      <c r="J13" s="41"/>
      <c r="K13" s="44"/>
    </row>
    <row r="14" spans="1:70" s="1" customFormat="1" ht="14.45" customHeight="1">
      <c r="B14" s="40"/>
      <c r="C14" s="41"/>
      <c r="D14" s="37" t="s">
        <v>30</v>
      </c>
      <c r="E14" s="41"/>
      <c r="F14" s="41"/>
      <c r="G14" s="41"/>
      <c r="H14" s="41"/>
      <c r="I14" s="118" t="s">
        <v>31</v>
      </c>
      <c r="J14" s="35" t="s">
        <v>22</v>
      </c>
      <c r="K14" s="44"/>
    </row>
    <row r="15" spans="1:70" s="1" customFormat="1" ht="18" customHeight="1">
      <c r="B15" s="40"/>
      <c r="C15" s="41"/>
      <c r="D15" s="41"/>
      <c r="E15" s="35" t="s">
        <v>32</v>
      </c>
      <c r="F15" s="41"/>
      <c r="G15" s="41"/>
      <c r="H15" s="41"/>
      <c r="I15" s="118" t="s">
        <v>33</v>
      </c>
      <c r="J15" s="35"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7" t="s">
        <v>34</v>
      </c>
      <c r="E17" s="41"/>
      <c r="F17" s="41"/>
      <c r="G17" s="41"/>
      <c r="H17" s="41"/>
      <c r="I17" s="118"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18" t="s">
        <v>33</v>
      </c>
      <c r="J18" s="35"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7" t="s">
        <v>36</v>
      </c>
      <c r="E20" s="41"/>
      <c r="F20" s="41"/>
      <c r="G20" s="41"/>
      <c r="H20" s="41"/>
      <c r="I20" s="118" t="s">
        <v>31</v>
      </c>
      <c r="J20" s="35" t="s">
        <v>22</v>
      </c>
      <c r="K20" s="44"/>
    </row>
    <row r="21" spans="2:11" s="1" customFormat="1" ht="18" customHeight="1">
      <c r="B21" s="40"/>
      <c r="C21" s="41"/>
      <c r="D21" s="41"/>
      <c r="E21" s="35" t="s">
        <v>37</v>
      </c>
      <c r="F21" s="41"/>
      <c r="G21" s="41"/>
      <c r="H21" s="41"/>
      <c r="I21" s="118" t="s">
        <v>33</v>
      </c>
      <c r="J21" s="35"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7" t="s">
        <v>39</v>
      </c>
      <c r="E23" s="41"/>
      <c r="F23" s="41"/>
      <c r="G23" s="41"/>
      <c r="H23" s="41"/>
      <c r="I23" s="117"/>
      <c r="J23" s="41"/>
      <c r="K23" s="44"/>
    </row>
    <row r="24" spans="2:11" s="6" customFormat="1" ht="16.5" customHeight="1">
      <c r="B24" s="120"/>
      <c r="C24" s="121"/>
      <c r="D24" s="121"/>
      <c r="E24" s="348" t="s">
        <v>22</v>
      </c>
      <c r="F24" s="348"/>
      <c r="G24" s="348"/>
      <c r="H24" s="34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ROUND(J80,2)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ROUND(SUM(BE80:BE116), 2)</f>
        <v>0</v>
      </c>
      <c r="G30" s="41"/>
      <c r="H30" s="41"/>
      <c r="I30" s="130">
        <v>0.21</v>
      </c>
      <c r="J30" s="129">
        <f>ROUND(ROUND((SUM(BE80:BE116)), 2)*I30, 2)</f>
        <v>0</v>
      </c>
      <c r="K30" s="44"/>
    </row>
    <row r="31" spans="2:11" s="1" customFormat="1" ht="14.45" customHeight="1">
      <c r="B31" s="40"/>
      <c r="C31" s="41"/>
      <c r="D31" s="41"/>
      <c r="E31" s="48" t="s">
        <v>46</v>
      </c>
      <c r="F31" s="129">
        <f>ROUND(SUM(BF80:BF116), 2)</f>
        <v>0</v>
      </c>
      <c r="G31" s="41"/>
      <c r="H31" s="41"/>
      <c r="I31" s="130">
        <v>0.15</v>
      </c>
      <c r="J31" s="129">
        <f>ROUND(ROUND((SUM(BF80:BF116)), 2)*I31, 2)</f>
        <v>0</v>
      </c>
      <c r="K31" s="44"/>
    </row>
    <row r="32" spans="2:11" s="1" customFormat="1" ht="14.45" hidden="1" customHeight="1">
      <c r="B32" s="40"/>
      <c r="C32" s="41"/>
      <c r="D32" s="41"/>
      <c r="E32" s="48" t="s">
        <v>47</v>
      </c>
      <c r="F32" s="129">
        <f>ROUND(SUM(BG80:BG116), 2)</f>
        <v>0</v>
      </c>
      <c r="G32" s="41"/>
      <c r="H32" s="41"/>
      <c r="I32" s="130">
        <v>0.21</v>
      </c>
      <c r="J32" s="129">
        <v>0</v>
      </c>
      <c r="K32" s="44"/>
    </row>
    <row r="33" spans="2:11" s="1" customFormat="1" ht="14.45" hidden="1" customHeight="1">
      <c r="B33" s="40"/>
      <c r="C33" s="41"/>
      <c r="D33" s="41"/>
      <c r="E33" s="48" t="s">
        <v>48</v>
      </c>
      <c r="F33" s="129">
        <f>ROUND(SUM(BH80:BH116), 2)</f>
        <v>0</v>
      </c>
      <c r="G33" s="41"/>
      <c r="H33" s="41"/>
      <c r="I33" s="130">
        <v>0.15</v>
      </c>
      <c r="J33" s="129">
        <v>0</v>
      </c>
      <c r="K33" s="44"/>
    </row>
    <row r="34" spans="2:11" s="1" customFormat="1" ht="14.45" hidden="1" customHeight="1">
      <c r="B34" s="40"/>
      <c r="C34" s="41"/>
      <c r="D34" s="41"/>
      <c r="E34" s="48" t="s">
        <v>49</v>
      </c>
      <c r="F34" s="129">
        <f>ROUND(SUM(BI80:BI116),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30"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7" t="s">
        <v>18</v>
      </c>
      <c r="D44" s="41"/>
      <c r="E44" s="41"/>
      <c r="F44" s="41"/>
      <c r="G44" s="41"/>
      <c r="H44" s="41"/>
      <c r="I44" s="117"/>
      <c r="J44" s="41"/>
      <c r="K44" s="44"/>
    </row>
    <row r="45" spans="2:11" s="1" customFormat="1" ht="16.5" customHeight="1">
      <c r="B45" s="40"/>
      <c r="C45" s="41"/>
      <c r="D45" s="41"/>
      <c r="E45" s="379" t="str">
        <f>E7</f>
        <v>III-2031 Vejprnice - inravilánová vstupní brána</v>
      </c>
      <c r="F45" s="380"/>
      <c r="G45" s="380"/>
      <c r="H45" s="380"/>
      <c r="I45" s="117"/>
      <c r="J45" s="41"/>
      <c r="K45" s="44"/>
    </row>
    <row r="46" spans="2:11" s="1" customFormat="1" ht="14.45" customHeight="1">
      <c r="B46" s="40"/>
      <c r="C46" s="37" t="s">
        <v>102</v>
      </c>
      <c r="D46" s="41"/>
      <c r="E46" s="41"/>
      <c r="F46" s="41"/>
      <c r="G46" s="41"/>
      <c r="H46" s="41"/>
      <c r="I46" s="117"/>
      <c r="J46" s="41"/>
      <c r="K46" s="44"/>
    </row>
    <row r="47" spans="2:11" s="1" customFormat="1" ht="17.25" customHeight="1">
      <c r="B47" s="40"/>
      <c r="C47" s="41"/>
      <c r="D47" s="41"/>
      <c r="E47" s="381" t="str">
        <f>E9</f>
        <v>SKU1604 - SO 801 SÚ</v>
      </c>
      <c r="F47" s="382"/>
      <c r="G47" s="382"/>
      <c r="H47" s="382"/>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7" t="s">
        <v>25</v>
      </c>
      <c r="D49" s="41"/>
      <c r="E49" s="41"/>
      <c r="F49" s="35" t="str">
        <f>F12</f>
        <v xml:space="preserve"> </v>
      </c>
      <c r="G49" s="41"/>
      <c r="H49" s="41"/>
      <c r="I49" s="118" t="s">
        <v>27</v>
      </c>
      <c r="J49" s="119">
        <f>IF(J12="","",J12)</f>
        <v>43305</v>
      </c>
      <c r="K49" s="44"/>
    </row>
    <row r="50" spans="2:47" s="1" customFormat="1" ht="6.95" customHeight="1">
      <c r="B50" s="40"/>
      <c r="C50" s="41"/>
      <c r="D50" s="41"/>
      <c r="E50" s="41"/>
      <c r="F50" s="41"/>
      <c r="G50" s="41"/>
      <c r="H50" s="41"/>
      <c r="I50" s="117"/>
      <c r="J50" s="41"/>
      <c r="K50" s="44"/>
    </row>
    <row r="51" spans="2:47" s="1" customFormat="1">
      <c r="B51" s="40"/>
      <c r="C51" s="37" t="s">
        <v>30</v>
      </c>
      <c r="D51" s="41"/>
      <c r="E51" s="41"/>
      <c r="F51" s="35" t="str">
        <f>E15</f>
        <v>SÚS Plzeňského kraje</v>
      </c>
      <c r="G51" s="41"/>
      <c r="H51" s="41"/>
      <c r="I51" s="118" t="s">
        <v>36</v>
      </c>
      <c r="J51" s="348" t="str">
        <f>E21</f>
        <v>Projekční kancelář Ing.Škubalová</v>
      </c>
      <c r="K51" s="44"/>
    </row>
    <row r="52" spans="2:47" s="1" customFormat="1" ht="14.45" customHeight="1">
      <c r="B52" s="40"/>
      <c r="C52" s="37" t="s">
        <v>34</v>
      </c>
      <c r="D52" s="41"/>
      <c r="E52" s="41"/>
      <c r="F52" s="35" t="str">
        <f>IF(E18="","",E18)</f>
        <v/>
      </c>
      <c r="G52" s="41"/>
      <c r="H52" s="41"/>
      <c r="I52" s="117"/>
      <c r="J52" s="38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J80</f>
        <v>0</v>
      </c>
      <c r="K56" s="44"/>
      <c r="AU56" s="24" t="s">
        <v>108</v>
      </c>
    </row>
    <row r="57" spans="2:47" s="7" customFormat="1" ht="24.95" customHeight="1">
      <c r="B57" s="148"/>
      <c r="C57" s="149"/>
      <c r="D57" s="150" t="s">
        <v>109</v>
      </c>
      <c r="E57" s="151"/>
      <c r="F57" s="151"/>
      <c r="G57" s="151"/>
      <c r="H57" s="151"/>
      <c r="I57" s="152"/>
      <c r="J57" s="153">
        <f>J81</f>
        <v>0</v>
      </c>
      <c r="K57" s="154"/>
    </row>
    <row r="58" spans="2:47" s="8" customFormat="1" ht="19.899999999999999" customHeight="1">
      <c r="B58" s="155"/>
      <c r="C58" s="156"/>
      <c r="D58" s="157" t="s">
        <v>110</v>
      </c>
      <c r="E58" s="158"/>
      <c r="F58" s="158"/>
      <c r="G58" s="158"/>
      <c r="H58" s="158"/>
      <c r="I58" s="159"/>
      <c r="J58" s="160">
        <f>J82</f>
        <v>0</v>
      </c>
      <c r="K58" s="161"/>
    </row>
    <row r="59" spans="2:47" s="8" customFormat="1" ht="19.899999999999999" customHeight="1">
      <c r="B59" s="155"/>
      <c r="C59" s="156"/>
      <c r="D59" s="157" t="s">
        <v>115</v>
      </c>
      <c r="E59" s="158"/>
      <c r="F59" s="158"/>
      <c r="G59" s="158"/>
      <c r="H59" s="158"/>
      <c r="I59" s="159"/>
      <c r="J59" s="160">
        <f>J113</f>
        <v>0</v>
      </c>
      <c r="K59" s="161"/>
    </row>
    <row r="60" spans="2:47" s="8" customFormat="1" ht="19.899999999999999" customHeight="1">
      <c r="B60" s="155"/>
      <c r="C60" s="156"/>
      <c r="D60" s="157" t="s">
        <v>116</v>
      </c>
      <c r="E60" s="158"/>
      <c r="F60" s="158"/>
      <c r="G60" s="158"/>
      <c r="H60" s="158"/>
      <c r="I60" s="159"/>
      <c r="J60" s="160">
        <f>J115</f>
        <v>0</v>
      </c>
      <c r="K60" s="161"/>
    </row>
    <row r="61" spans="2:47" s="1" customFormat="1" ht="21.75" customHeight="1">
      <c r="B61" s="40"/>
      <c r="C61" s="41"/>
      <c r="D61" s="41"/>
      <c r="E61" s="41"/>
      <c r="F61" s="41"/>
      <c r="G61" s="41"/>
      <c r="H61" s="41"/>
      <c r="I61" s="117"/>
      <c r="J61" s="41"/>
      <c r="K61" s="44"/>
    </row>
    <row r="62" spans="2:47" s="1" customFormat="1" ht="6.95" customHeight="1">
      <c r="B62" s="55"/>
      <c r="C62" s="56"/>
      <c r="D62" s="56"/>
      <c r="E62" s="56"/>
      <c r="F62" s="56"/>
      <c r="G62" s="56"/>
      <c r="H62" s="56"/>
      <c r="I62" s="138"/>
      <c r="J62" s="56"/>
      <c r="K62" s="57"/>
    </row>
    <row r="66" spans="2:63" s="1" customFormat="1" ht="6.95" customHeight="1">
      <c r="B66" s="58"/>
      <c r="C66" s="59"/>
      <c r="D66" s="59"/>
      <c r="E66" s="59"/>
      <c r="F66" s="59"/>
      <c r="G66" s="59"/>
      <c r="H66" s="59"/>
      <c r="I66" s="141"/>
      <c r="J66" s="59"/>
      <c r="K66" s="59"/>
      <c r="L66" s="60"/>
    </row>
    <row r="67" spans="2:63" s="1" customFormat="1" ht="36.950000000000003" customHeight="1">
      <c r="B67" s="40"/>
      <c r="C67" s="61" t="s">
        <v>117</v>
      </c>
      <c r="D67" s="62"/>
      <c r="E67" s="62"/>
      <c r="F67" s="62"/>
      <c r="G67" s="62"/>
      <c r="H67" s="62"/>
      <c r="I67" s="162"/>
      <c r="J67" s="62"/>
      <c r="K67" s="62"/>
      <c r="L67" s="60"/>
    </row>
    <row r="68" spans="2:63" s="1" customFormat="1" ht="6.95" customHeight="1">
      <c r="B68" s="40"/>
      <c r="C68" s="62"/>
      <c r="D68" s="62"/>
      <c r="E68" s="62"/>
      <c r="F68" s="62"/>
      <c r="G68" s="62"/>
      <c r="H68" s="62"/>
      <c r="I68" s="162"/>
      <c r="J68" s="62"/>
      <c r="K68" s="62"/>
      <c r="L68" s="60"/>
    </row>
    <row r="69" spans="2:63" s="1" customFormat="1" ht="14.45" customHeight="1">
      <c r="B69" s="40"/>
      <c r="C69" s="64" t="s">
        <v>18</v>
      </c>
      <c r="D69" s="62"/>
      <c r="E69" s="62"/>
      <c r="F69" s="62"/>
      <c r="G69" s="62"/>
      <c r="H69" s="62"/>
      <c r="I69" s="162"/>
      <c r="J69" s="62"/>
      <c r="K69" s="62"/>
      <c r="L69" s="60"/>
    </row>
    <row r="70" spans="2:63" s="1" customFormat="1" ht="16.5" customHeight="1">
      <c r="B70" s="40"/>
      <c r="C70" s="62"/>
      <c r="D70" s="62"/>
      <c r="E70" s="384" t="str">
        <f>E7</f>
        <v>III-2031 Vejprnice - inravilánová vstupní brána</v>
      </c>
      <c r="F70" s="385"/>
      <c r="G70" s="385"/>
      <c r="H70" s="385"/>
      <c r="I70" s="162"/>
      <c r="J70" s="62"/>
      <c r="K70" s="62"/>
      <c r="L70" s="60"/>
    </row>
    <row r="71" spans="2:63" s="1" customFormat="1" ht="14.45" customHeight="1">
      <c r="B71" s="40"/>
      <c r="C71" s="64" t="s">
        <v>102</v>
      </c>
      <c r="D71" s="62"/>
      <c r="E71" s="62"/>
      <c r="F71" s="62"/>
      <c r="G71" s="62"/>
      <c r="H71" s="62"/>
      <c r="I71" s="162"/>
      <c r="J71" s="62"/>
      <c r="K71" s="62"/>
      <c r="L71" s="60"/>
    </row>
    <row r="72" spans="2:63" s="1" customFormat="1" ht="17.25" customHeight="1">
      <c r="B72" s="40"/>
      <c r="C72" s="62"/>
      <c r="D72" s="62"/>
      <c r="E72" s="359" t="str">
        <f>E9</f>
        <v>SKU1604 - SO 801 SÚ</v>
      </c>
      <c r="F72" s="386"/>
      <c r="G72" s="386"/>
      <c r="H72" s="386"/>
      <c r="I72" s="162"/>
      <c r="J72" s="62"/>
      <c r="K72" s="62"/>
      <c r="L72" s="60"/>
    </row>
    <row r="73" spans="2:63" s="1" customFormat="1" ht="6.95" customHeight="1">
      <c r="B73" s="40"/>
      <c r="C73" s="62"/>
      <c r="D73" s="62"/>
      <c r="E73" s="62"/>
      <c r="F73" s="62"/>
      <c r="G73" s="62"/>
      <c r="H73" s="62"/>
      <c r="I73" s="162"/>
      <c r="J73" s="62"/>
      <c r="K73" s="62"/>
      <c r="L73" s="60"/>
    </row>
    <row r="74" spans="2:63" s="1" customFormat="1" ht="18" customHeight="1">
      <c r="B74" s="40"/>
      <c r="C74" s="64" t="s">
        <v>25</v>
      </c>
      <c r="D74" s="62"/>
      <c r="E74" s="62"/>
      <c r="F74" s="163" t="str">
        <f>F12</f>
        <v xml:space="preserve"> </v>
      </c>
      <c r="G74" s="62"/>
      <c r="H74" s="62"/>
      <c r="I74" s="164" t="s">
        <v>27</v>
      </c>
      <c r="J74" s="72">
        <f>IF(J12="","",J12)</f>
        <v>43305</v>
      </c>
      <c r="K74" s="62"/>
      <c r="L74" s="60"/>
    </row>
    <row r="75" spans="2:63" s="1" customFormat="1" ht="6.95" customHeight="1">
      <c r="B75" s="40"/>
      <c r="C75" s="62"/>
      <c r="D75" s="62"/>
      <c r="E75" s="62"/>
      <c r="F75" s="62"/>
      <c r="G75" s="62"/>
      <c r="H75" s="62"/>
      <c r="I75" s="162"/>
      <c r="J75" s="62"/>
      <c r="K75" s="62"/>
      <c r="L75" s="60"/>
    </row>
    <row r="76" spans="2:63" s="1" customFormat="1">
      <c r="B76" s="40"/>
      <c r="C76" s="64" t="s">
        <v>30</v>
      </c>
      <c r="D76" s="62"/>
      <c r="E76" s="62"/>
      <c r="F76" s="163" t="str">
        <f>E15</f>
        <v>SÚS Plzeňského kraje</v>
      </c>
      <c r="G76" s="62"/>
      <c r="H76" s="62"/>
      <c r="I76" s="164" t="s">
        <v>36</v>
      </c>
      <c r="J76" s="163" t="str">
        <f>E21</f>
        <v>Projekční kancelář Ing.Škubalová</v>
      </c>
      <c r="K76" s="62"/>
      <c r="L76" s="60"/>
    </row>
    <row r="77" spans="2:63" s="1" customFormat="1" ht="14.45" customHeight="1">
      <c r="B77" s="40"/>
      <c r="C77" s="64" t="s">
        <v>34</v>
      </c>
      <c r="D77" s="62"/>
      <c r="E77" s="62"/>
      <c r="F77" s="163" t="str">
        <f>IF(E18="","",E18)</f>
        <v/>
      </c>
      <c r="G77" s="62"/>
      <c r="H77" s="62"/>
      <c r="I77" s="162"/>
      <c r="J77" s="62"/>
      <c r="K77" s="62"/>
      <c r="L77" s="60"/>
    </row>
    <row r="78" spans="2:63" s="1" customFormat="1" ht="10.35" customHeight="1">
      <c r="B78" s="40"/>
      <c r="C78" s="62"/>
      <c r="D78" s="62"/>
      <c r="E78" s="62"/>
      <c r="F78" s="62"/>
      <c r="G78" s="62"/>
      <c r="H78" s="62"/>
      <c r="I78" s="162"/>
      <c r="J78" s="62"/>
      <c r="K78" s="62"/>
      <c r="L78" s="60"/>
    </row>
    <row r="79" spans="2:63" s="9" customFormat="1" ht="29.25" customHeight="1">
      <c r="B79" s="165"/>
      <c r="C79" s="166" t="s">
        <v>118</v>
      </c>
      <c r="D79" s="167" t="s">
        <v>59</v>
      </c>
      <c r="E79" s="167" t="s">
        <v>55</v>
      </c>
      <c r="F79" s="167" t="s">
        <v>119</v>
      </c>
      <c r="G79" s="167" t="s">
        <v>120</v>
      </c>
      <c r="H79" s="167" t="s">
        <v>121</v>
      </c>
      <c r="I79" s="168" t="s">
        <v>122</v>
      </c>
      <c r="J79" s="167" t="s">
        <v>106</v>
      </c>
      <c r="K79" s="169" t="s">
        <v>123</v>
      </c>
      <c r="L79" s="170"/>
      <c r="M79" s="80" t="s">
        <v>124</v>
      </c>
      <c r="N79" s="81" t="s">
        <v>44</v>
      </c>
      <c r="O79" s="81" t="s">
        <v>125</v>
      </c>
      <c r="P79" s="81" t="s">
        <v>126</v>
      </c>
      <c r="Q79" s="81" t="s">
        <v>127</v>
      </c>
      <c r="R79" s="81" t="s">
        <v>128</v>
      </c>
      <c r="S79" s="81" t="s">
        <v>129</v>
      </c>
      <c r="T79" s="82" t="s">
        <v>130</v>
      </c>
    </row>
    <row r="80" spans="2:63" s="1" customFormat="1" ht="29.25" customHeight="1">
      <c r="B80" s="40"/>
      <c r="C80" s="86" t="s">
        <v>107</v>
      </c>
      <c r="D80" s="62"/>
      <c r="E80" s="62"/>
      <c r="F80" s="62"/>
      <c r="G80" s="62"/>
      <c r="H80" s="62"/>
      <c r="I80" s="162"/>
      <c r="J80" s="171">
        <f>BK80</f>
        <v>0</v>
      </c>
      <c r="K80" s="62"/>
      <c r="L80" s="60"/>
      <c r="M80" s="83"/>
      <c r="N80" s="84"/>
      <c r="O80" s="84"/>
      <c r="P80" s="172">
        <f>P81</f>
        <v>0</v>
      </c>
      <c r="Q80" s="84"/>
      <c r="R80" s="172">
        <f>R81</f>
        <v>3.4800000000000005E-3</v>
      </c>
      <c r="S80" s="84"/>
      <c r="T80" s="173">
        <f>T81</f>
        <v>0</v>
      </c>
      <c r="AT80" s="24" t="s">
        <v>73</v>
      </c>
      <c r="AU80" s="24" t="s">
        <v>108</v>
      </c>
      <c r="BK80" s="174">
        <f>BK81</f>
        <v>0</v>
      </c>
    </row>
    <row r="81" spans="2:65" s="10" customFormat="1" ht="37.35" customHeight="1">
      <c r="B81" s="175"/>
      <c r="C81" s="176"/>
      <c r="D81" s="177" t="s">
        <v>73</v>
      </c>
      <c r="E81" s="178" t="s">
        <v>131</v>
      </c>
      <c r="F81" s="178" t="s">
        <v>132</v>
      </c>
      <c r="G81" s="176"/>
      <c r="H81" s="176"/>
      <c r="I81" s="179"/>
      <c r="J81" s="180">
        <f>BK81</f>
        <v>0</v>
      </c>
      <c r="K81" s="176"/>
      <c r="L81" s="181"/>
      <c r="M81" s="182"/>
      <c r="N81" s="183"/>
      <c r="O81" s="183"/>
      <c r="P81" s="184">
        <f>P82+P113+P115</f>
        <v>0</v>
      </c>
      <c r="Q81" s="183"/>
      <c r="R81" s="184">
        <f>R82+R113+R115</f>
        <v>3.4800000000000005E-3</v>
      </c>
      <c r="S81" s="183"/>
      <c r="T81" s="185">
        <f>T82+T113+T115</f>
        <v>0</v>
      </c>
      <c r="AR81" s="186" t="s">
        <v>24</v>
      </c>
      <c r="AT81" s="187" t="s">
        <v>73</v>
      </c>
      <c r="AU81" s="187" t="s">
        <v>74</v>
      </c>
      <c r="AY81" s="186" t="s">
        <v>133</v>
      </c>
      <c r="BK81" s="188">
        <f>BK82+BK113+BK115</f>
        <v>0</v>
      </c>
    </row>
    <row r="82" spans="2:65" s="10" customFormat="1" ht="19.899999999999999" customHeight="1">
      <c r="B82" s="175"/>
      <c r="C82" s="176"/>
      <c r="D82" s="177" t="s">
        <v>73</v>
      </c>
      <c r="E82" s="189" t="s">
        <v>24</v>
      </c>
      <c r="F82" s="189" t="s">
        <v>134</v>
      </c>
      <c r="G82" s="176"/>
      <c r="H82" s="176"/>
      <c r="I82" s="179"/>
      <c r="J82" s="190">
        <f>BK82</f>
        <v>0</v>
      </c>
      <c r="K82" s="176"/>
      <c r="L82" s="181"/>
      <c r="M82" s="182"/>
      <c r="N82" s="183"/>
      <c r="O82" s="183"/>
      <c r="P82" s="184">
        <f>SUM(P83:P112)</f>
        <v>0</v>
      </c>
      <c r="Q82" s="183"/>
      <c r="R82" s="184">
        <f>SUM(R83:R112)</f>
        <v>3.4800000000000005E-3</v>
      </c>
      <c r="S82" s="183"/>
      <c r="T82" s="185">
        <f>SUM(T83:T112)</f>
        <v>0</v>
      </c>
      <c r="AR82" s="186" t="s">
        <v>24</v>
      </c>
      <c r="AT82" s="187" t="s">
        <v>73</v>
      </c>
      <c r="AU82" s="187" t="s">
        <v>24</v>
      </c>
      <c r="AY82" s="186" t="s">
        <v>133</v>
      </c>
      <c r="BK82" s="188">
        <f>SUM(BK83:BK112)</f>
        <v>0</v>
      </c>
    </row>
    <row r="83" spans="2:65" s="1" customFormat="1" ht="16.5" customHeight="1">
      <c r="B83" s="40"/>
      <c r="C83" s="191" t="s">
        <v>24</v>
      </c>
      <c r="D83" s="191" t="s">
        <v>135</v>
      </c>
      <c r="E83" s="192" t="s">
        <v>821</v>
      </c>
      <c r="F83" s="193" t="s">
        <v>822</v>
      </c>
      <c r="G83" s="194" t="s">
        <v>346</v>
      </c>
      <c r="H83" s="195">
        <v>3</v>
      </c>
      <c r="I83" s="196"/>
      <c r="J83" s="197">
        <f>ROUND(I83*H83,2)</f>
        <v>0</v>
      </c>
      <c r="K83" s="193" t="s">
        <v>139</v>
      </c>
      <c r="L83" s="60"/>
      <c r="M83" s="198" t="s">
        <v>22</v>
      </c>
      <c r="N83" s="199" t="s">
        <v>45</v>
      </c>
      <c r="O83" s="41"/>
      <c r="P83" s="200">
        <f>O83*H83</f>
        <v>0</v>
      </c>
      <c r="Q83" s="200">
        <v>0</v>
      </c>
      <c r="R83" s="200">
        <f>Q83*H83</f>
        <v>0</v>
      </c>
      <c r="S83" s="200">
        <v>0</v>
      </c>
      <c r="T83" s="201">
        <f>S83*H83</f>
        <v>0</v>
      </c>
      <c r="AR83" s="24" t="s">
        <v>140</v>
      </c>
      <c r="AT83" s="24" t="s">
        <v>135</v>
      </c>
      <c r="AU83" s="24" t="s">
        <v>83</v>
      </c>
      <c r="AY83" s="24" t="s">
        <v>133</v>
      </c>
      <c r="BE83" s="202">
        <f>IF(N83="základní",J83,0)</f>
        <v>0</v>
      </c>
      <c r="BF83" s="202">
        <f>IF(N83="snížená",J83,0)</f>
        <v>0</v>
      </c>
      <c r="BG83" s="202">
        <f>IF(N83="zákl. přenesená",J83,0)</f>
        <v>0</v>
      </c>
      <c r="BH83" s="202">
        <f>IF(N83="sníž. přenesená",J83,0)</f>
        <v>0</v>
      </c>
      <c r="BI83" s="202">
        <f>IF(N83="nulová",J83,0)</f>
        <v>0</v>
      </c>
      <c r="BJ83" s="24" t="s">
        <v>24</v>
      </c>
      <c r="BK83" s="202">
        <f>ROUND(I83*H83,2)</f>
        <v>0</v>
      </c>
      <c r="BL83" s="24" t="s">
        <v>140</v>
      </c>
      <c r="BM83" s="24" t="s">
        <v>823</v>
      </c>
    </row>
    <row r="84" spans="2:65" s="1" customFormat="1" ht="16.5" customHeight="1">
      <c r="B84" s="40"/>
      <c r="C84" s="191" t="s">
        <v>83</v>
      </c>
      <c r="D84" s="191" t="s">
        <v>135</v>
      </c>
      <c r="E84" s="192" t="s">
        <v>824</v>
      </c>
      <c r="F84" s="193" t="s">
        <v>825</v>
      </c>
      <c r="G84" s="194" t="s">
        <v>346</v>
      </c>
      <c r="H84" s="195">
        <v>3</v>
      </c>
      <c r="I84" s="196"/>
      <c r="J84" s="197">
        <f>ROUND(I84*H84,2)</f>
        <v>0</v>
      </c>
      <c r="K84" s="193" t="s">
        <v>139</v>
      </c>
      <c r="L84" s="60"/>
      <c r="M84" s="198" t="s">
        <v>22</v>
      </c>
      <c r="N84" s="199" t="s">
        <v>45</v>
      </c>
      <c r="O84" s="41"/>
      <c r="P84" s="200">
        <f>O84*H84</f>
        <v>0</v>
      </c>
      <c r="Q84" s="200">
        <v>8.0000000000000007E-5</v>
      </c>
      <c r="R84" s="200">
        <f>Q84*H84</f>
        <v>2.4000000000000003E-4</v>
      </c>
      <c r="S84" s="200">
        <v>0</v>
      </c>
      <c r="T84" s="201">
        <f>S84*H84</f>
        <v>0</v>
      </c>
      <c r="AR84" s="24" t="s">
        <v>140</v>
      </c>
      <c r="AT84" s="24" t="s">
        <v>135</v>
      </c>
      <c r="AU84" s="24" t="s">
        <v>83</v>
      </c>
      <c r="AY84" s="24" t="s">
        <v>133</v>
      </c>
      <c r="BE84" s="202">
        <f>IF(N84="základní",J84,0)</f>
        <v>0</v>
      </c>
      <c r="BF84" s="202">
        <f>IF(N84="snížená",J84,0)</f>
        <v>0</v>
      </c>
      <c r="BG84" s="202">
        <f>IF(N84="zákl. přenesená",J84,0)</f>
        <v>0</v>
      </c>
      <c r="BH84" s="202">
        <f>IF(N84="sníž. přenesená",J84,0)</f>
        <v>0</v>
      </c>
      <c r="BI84" s="202">
        <f>IF(N84="nulová",J84,0)</f>
        <v>0</v>
      </c>
      <c r="BJ84" s="24" t="s">
        <v>24</v>
      </c>
      <c r="BK84" s="202">
        <f>ROUND(I84*H84,2)</f>
        <v>0</v>
      </c>
      <c r="BL84" s="24" t="s">
        <v>140</v>
      </c>
      <c r="BM84" s="24" t="s">
        <v>826</v>
      </c>
    </row>
    <row r="85" spans="2:65" s="1" customFormat="1" ht="16.5" customHeight="1">
      <c r="B85" s="40"/>
      <c r="C85" s="191" t="s">
        <v>153</v>
      </c>
      <c r="D85" s="191" t="s">
        <v>135</v>
      </c>
      <c r="E85" s="192" t="s">
        <v>827</v>
      </c>
      <c r="F85" s="193" t="s">
        <v>828</v>
      </c>
      <c r="G85" s="194" t="s">
        <v>189</v>
      </c>
      <c r="H85" s="195">
        <v>27.768999999999998</v>
      </c>
      <c r="I85" s="196"/>
      <c r="J85" s="197">
        <f>ROUND(I85*H85,2)</f>
        <v>0</v>
      </c>
      <c r="K85" s="193" t="s">
        <v>139</v>
      </c>
      <c r="L85" s="60"/>
      <c r="M85" s="198" t="s">
        <v>22</v>
      </c>
      <c r="N85" s="199" t="s">
        <v>45</v>
      </c>
      <c r="O85" s="41"/>
      <c r="P85" s="200">
        <f>O85*H85</f>
        <v>0</v>
      </c>
      <c r="Q85" s="200">
        <v>0</v>
      </c>
      <c r="R85" s="200">
        <f>Q85*H85</f>
        <v>0</v>
      </c>
      <c r="S85" s="200">
        <v>0</v>
      </c>
      <c r="T85" s="201">
        <f>S85*H85</f>
        <v>0</v>
      </c>
      <c r="AR85" s="24" t="s">
        <v>140</v>
      </c>
      <c r="AT85" s="24" t="s">
        <v>135</v>
      </c>
      <c r="AU85" s="24" t="s">
        <v>83</v>
      </c>
      <c r="AY85" s="24" t="s">
        <v>133</v>
      </c>
      <c r="BE85" s="202">
        <f>IF(N85="základní",J85,0)</f>
        <v>0</v>
      </c>
      <c r="BF85" s="202">
        <f>IF(N85="snížená",J85,0)</f>
        <v>0</v>
      </c>
      <c r="BG85" s="202">
        <f>IF(N85="zákl. přenesená",J85,0)</f>
        <v>0</v>
      </c>
      <c r="BH85" s="202">
        <f>IF(N85="sníž. přenesená",J85,0)</f>
        <v>0</v>
      </c>
      <c r="BI85" s="202">
        <f>IF(N85="nulová",J85,0)</f>
        <v>0</v>
      </c>
      <c r="BJ85" s="24" t="s">
        <v>24</v>
      </c>
      <c r="BK85" s="202">
        <f>ROUND(I85*H85,2)</f>
        <v>0</v>
      </c>
      <c r="BL85" s="24" t="s">
        <v>140</v>
      </c>
      <c r="BM85" s="24" t="s">
        <v>829</v>
      </c>
    </row>
    <row r="86" spans="2:65" s="11" customFormat="1" ht="13.5">
      <c r="B86" s="206"/>
      <c r="C86" s="207"/>
      <c r="D86" s="203" t="s">
        <v>144</v>
      </c>
      <c r="E86" s="208" t="s">
        <v>22</v>
      </c>
      <c r="F86" s="209" t="s">
        <v>830</v>
      </c>
      <c r="G86" s="207"/>
      <c r="H86" s="210">
        <v>27.768999999999998</v>
      </c>
      <c r="I86" s="211"/>
      <c r="J86" s="207"/>
      <c r="K86" s="207"/>
      <c r="L86" s="212"/>
      <c r="M86" s="213"/>
      <c r="N86" s="214"/>
      <c r="O86" s="214"/>
      <c r="P86" s="214"/>
      <c r="Q86" s="214"/>
      <c r="R86" s="214"/>
      <c r="S86" s="214"/>
      <c r="T86" s="215"/>
      <c r="AT86" s="216" t="s">
        <v>144</v>
      </c>
      <c r="AU86" s="216" t="s">
        <v>83</v>
      </c>
      <c r="AV86" s="11" t="s">
        <v>83</v>
      </c>
      <c r="AW86" s="11" t="s">
        <v>38</v>
      </c>
      <c r="AX86" s="11" t="s">
        <v>74</v>
      </c>
      <c r="AY86" s="216" t="s">
        <v>133</v>
      </c>
    </row>
    <row r="87" spans="2:65" s="12" customFormat="1" ht="13.5">
      <c r="B87" s="217"/>
      <c r="C87" s="218"/>
      <c r="D87" s="203" t="s">
        <v>144</v>
      </c>
      <c r="E87" s="219" t="s">
        <v>22</v>
      </c>
      <c r="F87" s="220" t="s">
        <v>158</v>
      </c>
      <c r="G87" s="218"/>
      <c r="H87" s="219" t="s">
        <v>22</v>
      </c>
      <c r="I87" s="221"/>
      <c r="J87" s="218"/>
      <c r="K87" s="218"/>
      <c r="L87" s="222"/>
      <c r="M87" s="223"/>
      <c r="N87" s="224"/>
      <c r="O87" s="224"/>
      <c r="P87" s="224"/>
      <c r="Q87" s="224"/>
      <c r="R87" s="224"/>
      <c r="S87" s="224"/>
      <c r="T87" s="225"/>
      <c r="AT87" s="226" t="s">
        <v>144</v>
      </c>
      <c r="AU87" s="226" t="s">
        <v>83</v>
      </c>
      <c r="AV87" s="12" t="s">
        <v>24</v>
      </c>
      <c r="AW87" s="12" t="s">
        <v>38</v>
      </c>
      <c r="AX87" s="12" t="s">
        <v>74</v>
      </c>
      <c r="AY87" s="226" t="s">
        <v>133</v>
      </c>
    </row>
    <row r="88" spans="2:65" s="13" customFormat="1" ht="13.5">
      <c r="B88" s="227"/>
      <c r="C88" s="228"/>
      <c r="D88" s="203" t="s">
        <v>144</v>
      </c>
      <c r="E88" s="229" t="s">
        <v>22</v>
      </c>
      <c r="F88" s="230" t="s">
        <v>147</v>
      </c>
      <c r="G88" s="228"/>
      <c r="H88" s="231">
        <v>27.768999999999998</v>
      </c>
      <c r="I88" s="232"/>
      <c r="J88" s="228"/>
      <c r="K88" s="228"/>
      <c r="L88" s="233"/>
      <c r="M88" s="234"/>
      <c r="N88" s="235"/>
      <c r="O88" s="235"/>
      <c r="P88" s="235"/>
      <c r="Q88" s="235"/>
      <c r="R88" s="235"/>
      <c r="S88" s="235"/>
      <c r="T88" s="236"/>
      <c r="AT88" s="237" t="s">
        <v>144</v>
      </c>
      <c r="AU88" s="237" t="s">
        <v>83</v>
      </c>
      <c r="AV88" s="13" t="s">
        <v>140</v>
      </c>
      <c r="AW88" s="13" t="s">
        <v>38</v>
      </c>
      <c r="AX88" s="13" t="s">
        <v>24</v>
      </c>
      <c r="AY88" s="237" t="s">
        <v>133</v>
      </c>
    </row>
    <row r="89" spans="2:65" s="1" customFormat="1" ht="16.5" customHeight="1">
      <c r="B89" s="40"/>
      <c r="C89" s="191" t="s">
        <v>140</v>
      </c>
      <c r="D89" s="191" t="s">
        <v>135</v>
      </c>
      <c r="E89" s="192" t="s">
        <v>210</v>
      </c>
      <c r="F89" s="193" t="s">
        <v>211</v>
      </c>
      <c r="G89" s="194" t="s">
        <v>189</v>
      </c>
      <c r="H89" s="195">
        <v>21.603000000000002</v>
      </c>
      <c r="I89" s="196"/>
      <c r="J89" s="197">
        <f>ROUND(I89*H89,2)</f>
        <v>0</v>
      </c>
      <c r="K89" s="193" t="s">
        <v>139</v>
      </c>
      <c r="L89" s="60"/>
      <c r="M89" s="198" t="s">
        <v>22</v>
      </c>
      <c r="N89" s="199" t="s">
        <v>45</v>
      </c>
      <c r="O89" s="41"/>
      <c r="P89" s="200">
        <f>O89*H89</f>
        <v>0</v>
      </c>
      <c r="Q89" s="200">
        <v>0</v>
      </c>
      <c r="R89" s="200">
        <f>Q89*H89</f>
        <v>0</v>
      </c>
      <c r="S89" s="200">
        <v>0</v>
      </c>
      <c r="T89" s="201">
        <f>S89*H89</f>
        <v>0</v>
      </c>
      <c r="AR89" s="24" t="s">
        <v>140</v>
      </c>
      <c r="AT89" s="24" t="s">
        <v>135</v>
      </c>
      <c r="AU89" s="24" t="s">
        <v>83</v>
      </c>
      <c r="AY89" s="24" t="s">
        <v>133</v>
      </c>
      <c r="BE89" s="202">
        <f>IF(N89="základní",J89,0)</f>
        <v>0</v>
      </c>
      <c r="BF89" s="202">
        <f>IF(N89="snížená",J89,0)</f>
        <v>0</v>
      </c>
      <c r="BG89" s="202">
        <f>IF(N89="zákl. přenesená",J89,0)</f>
        <v>0</v>
      </c>
      <c r="BH89" s="202">
        <f>IF(N89="sníž. přenesená",J89,0)</f>
        <v>0</v>
      </c>
      <c r="BI89" s="202">
        <f>IF(N89="nulová",J89,0)</f>
        <v>0</v>
      </c>
      <c r="BJ89" s="24" t="s">
        <v>24</v>
      </c>
      <c r="BK89" s="202">
        <f>ROUND(I89*H89,2)</f>
        <v>0</v>
      </c>
      <c r="BL89" s="24" t="s">
        <v>140</v>
      </c>
      <c r="BM89" s="24" t="s">
        <v>831</v>
      </c>
    </row>
    <row r="90" spans="2:65" s="11" customFormat="1" ht="13.5">
      <c r="B90" s="206"/>
      <c r="C90" s="207"/>
      <c r="D90" s="203" t="s">
        <v>144</v>
      </c>
      <c r="E90" s="208" t="s">
        <v>22</v>
      </c>
      <c r="F90" s="209" t="s">
        <v>832</v>
      </c>
      <c r="G90" s="207"/>
      <c r="H90" s="210">
        <v>21.603000000000002</v>
      </c>
      <c r="I90" s="211"/>
      <c r="J90" s="207"/>
      <c r="K90" s="207"/>
      <c r="L90" s="212"/>
      <c r="M90" s="213"/>
      <c r="N90" s="214"/>
      <c r="O90" s="214"/>
      <c r="P90" s="214"/>
      <c r="Q90" s="214"/>
      <c r="R90" s="214"/>
      <c r="S90" s="214"/>
      <c r="T90" s="215"/>
      <c r="AT90" s="216" t="s">
        <v>144</v>
      </c>
      <c r="AU90" s="216" t="s">
        <v>83</v>
      </c>
      <c r="AV90" s="11" t="s">
        <v>83</v>
      </c>
      <c r="AW90" s="11" t="s">
        <v>38</v>
      </c>
      <c r="AX90" s="11" t="s">
        <v>74</v>
      </c>
      <c r="AY90" s="216" t="s">
        <v>133</v>
      </c>
    </row>
    <row r="91" spans="2:65" s="13" customFormat="1" ht="13.5">
      <c r="B91" s="227"/>
      <c r="C91" s="228"/>
      <c r="D91" s="203" t="s">
        <v>144</v>
      </c>
      <c r="E91" s="229" t="s">
        <v>22</v>
      </c>
      <c r="F91" s="230" t="s">
        <v>147</v>
      </c>
      <c r="G91" s="228"/>
      <c r="H91" s="231">
        <v>21.603000000000002</v>
      </c>
      <c r="I91" s="232"/>
      <c r="J91" s="228"/>
      <c r="K91" s="228"/>
      <c r="L91" s="233"/>
      <c r="M91" s="234"/>
      <c r="N91" s="235"/>
      <c r="O91" s="235"/>
      <c r="P91" s="235"/>
      <c r="Q91" s="235"/>
      <c r="R91" s="235"/>
      <c r="S91" s="235"/>
      <c r="T91" s="236"/>
      <c r="AT91" s="237" t="s">
        <v>144</v>
      </c>
      <c r="AU91" s="237" t="s">
        <v>83</v>
      </c>
      <c r="AV91" s="13" t="s">
        <v>140</v>
      </c>
      <c r="AW91" s="13" t="s">
        <v>38</v>
      </c>
      <c r="AX91" s="13" t="s">
        <v>24</v>
      </c>
      <c r="AY91" s="237" t="s">
        <v>133</v>
      </c>
    </row>
    <row r="92" spans="2:65" s="1" customFormat="1" ht="16.5" customHeight="1">
      <c r="B92" s="40"/>
      <c r="C92" s="191" t="s">
        <v>162</v>
      </c>
      <c r="D92" s="191" t="s">
        <v>135</v>
      </c>
      <c r="E92" s="192" t="s">
        <v>833</v>
      </c>
      <c r="F92" s="193" t="s">
        <v>834</v>
      </c>
      <c r="G92" s="194" t="s">
        <v>346</v>
      </c>
      <c r="H92" s="195">
        <v>3</v>
      </c>
      <c r="I92" s="196"/>
      <c r="J92" s="197">
        <f>ROUND(I92*H92,2)</f>
        <v>0</v>
      </c>
      <c r="K92" s="193" t="s">
        <v>139</v>
      </c>
      <c r="L92" s="60"/>
      <c r="M92" s="198" t="s">
        <v>22</v>
      </c>
      <c r="N92" s="199" t="s">
        <v>45</v>
      </c>
      <c r="O92" s="41"/>
      <c r="P92" s="200">
        <f>O92*H92</f>
        <v>0</v>
      </c>
      <c r="Q92" s="200">
        <v>0</v>
      </c>
      <c r="R92" s="200">
        <f>Q92*H92</f>
        <v>0</v>
      </c>
      <c r="S92" s="200">
        <v>0</v>
      </c>
      <c r="T92" s="201">
        <f>S92*H92</f>
        <v>0</v>
      </c>
      <c r="AR92" s="24" t="s">
        <v>140</v>
      </c>
      <c r="AT92" s="24" t="s">
        <v>135</v>
      </c>
      <c r="AU92" s="24" t="s">
        <v>83</v>
      </c>
      <c r="AY92" s="24" t="s">
        <v>133</v>
      </c>
      <c r="BE92" s="202">
        <f>IF(N92="základní",J92,0)</f>
        <v>0</v>
      </c>
      <c r="BF92" s="202">
        <f>IF(N92="snížená",J92,0)</f>
        <v>0</v>
      </c>
      <c r="BG92" s="202">
        <f>IF(N92="zákl. přenesená",J92,0)</f>
        <v>0</v>
      </c>
      <c r="BH92" s="202">
        <f>IF(N92="sníž. přenesená",J92,0)</f>
        <v>0</v>
      </c>
      <c r="BI92" s="202">
        <f>IF(N92="nulová",J92,0)</f>
        <v>0</v>
      </c>
      <c r="BJ92" s="24" t="s">
        <v>24</v>
      </c>
      <c r="BK92" s="202">
        <f>ROUND(I92*H92,2)</f>
        <v>0</v>
      </c>
      <c r="BL92" s="24" t="s">
        <v>140</v>
      </c>
      <c r="BM92" s="24" t="s">
        <v>835</v>
      </c>
    </row>
    <row r="93" spans="2:65" s="1" customFormat="1" ht="25.5" customHeight="1">
      <c r="B93" s="40"/>
      <c r="C93" s="191" t="s">
        <v>168</v>
      </c>
      <c r="D93" s="191" t="s">
        <v>135</v>
      </c>
      <c r="E93" s="192" t="s">
        <v>836</v>
      </c>
      <c r="F93" s="193" t="s">
        <v>837</v>
      </c>
      <c r="G93" s="194" t="s">
        <v>346</v>
      </c>
      <c r="H93" s="195">
        <v>3</v>
      </c>
      <c r="I93" s="196"/>
      <c r="J93" s="197">
        <f>ROUND(I93*H93,2)</f>
        <v>0</v>
      </c>
      <c r="K93" s="193" t="s">
        <v>139</v>
      </c>
      <c r="L93" s="60"/>
      <c r="M93" s="198" t="s">
        <v>22</v>
      </c>
      <c r="N93" s="199" t="s">
        <v>45</v>
      </c>
      <c r="O93" s="41"/>
      <c r="P93" s="200">
        <f>O93*H93</f>
        <v>0</v>
      </c>
      <c r="Q93" s="200">
        <v>0</v>
      </c>
      <c r="R93" s="200">
        <f>Q93*H93</f>
        <v>0</v>
      </c>
      <c r="S93" s="200">
        <v>0</v>
      </c>
      <c r="T93" s="201">
        <f>S93*H93</f>
        <v>0</v>
      </c>
      <c r="AR93" s="24" t="s">
        <v>140</v>
      </c>
      <c r="AT93" s="24" t="s">
        <v>135</v>
      </c>
      <c r="AU93" s="24" t="s">
        <v>83</v>
      </c>
      <c r="AY93" s="24" t="s">
        <v>133</v>
      </c>
      <c r="BE93" s="202">
        <f>IF(N93="základní",J93,0)</f>
        <v>0</v>
      </c>
      <c r="BF93" s="202">
        <f>IF(N93="snížená",J93,0)</f>
        <v>0</v>
      </c>
      <c r="BG93" s="202">
        <f>IF(N93="zákl. přenesená",J93,0)</f>
        <v>0</v>
      </c>
      <c r="BH93" s="202">
        <f>IF(N93="sníž. přenesená",J93,0)</f>
        <v>0</v>
      </c>
      <c r="BI93" s="202">
        <f>IF(N93="nulová",J93,0)</f>
        <v>0</v>
      </c>
      <c r="BJ93" s="24" t="s">
        <v>24</v>
      </c>
      <c r="BK93" s="202">
        <f>ROUND(I93*H93,2)</f>
        <v>0</v>
      </c>
      <c r="BL93" s="24" t="s">
        <v>140</v>
      </c>
      <c r="BM93" s="24" t="s">
        <v>838</v>
      </c>
    </row>
    <row r="94" spans="2:65" s="1" customFormat="1" ht="16.5" customHeight="1">
      <c r="B94" s="40"/>
      <c r="C94" s="191" t="s">
        <v>172</v>
      </c>
      <c r="D94" s="191" t="s">
        <v>135</v>
      </c>
      <c r="E94" s="192" t="s">
        <v>839</v>
      </c>
      <c r="F94" s="193" t="s">
        <v>840</v>
      </c>
      <c r="G94" s="194" t="s">
        <v>346</v>
      </c>
      <c r="H94" s="195">
        <v>3</v>
      </c>
      <c r="I94" s="196"/>
      <c r="J94" s="197">
        <f>ROUND(I94*H94,2)</f>
        <v>0</v>
      </c>
      <c r="K94" s="193" t="s">
        <v>139</v>
      </c>
      <c r="L94" s="60"/>
      <c r="M94" s="198" t="s">
        <v>22</v>
      </c>
      <c r="N94" s="199" t="s">
        <v>45</v>
      </c>
      <c r="O94" s="41"/>
      <c r="P94" s="200">
        <f>O94*H94</f>
        <v>0</v>
      </c>
      <c r="Q94" s="200">
        <v>0</v>
      </c>
      <c r="R94" s="200">
        <f>Q94*H94</f>
        <v>0</v>
      </c>
      <c r="S94" s="200">
        <v>0</v>
      </c>
      <c r="T94" s="201">
        <f>S94*H94</f>
        <v>0</v>
      </c>
      <c r="AR94" s="24" t="s">
        <v>140</v>
      </c>
      <c r="AT94" s="24" t="s">
        <v>135</v>
      </c>
      <c r="AU94" s="24" t="s">
        <v>83</v>
      </c>
      <c r="AY94" s="24" t="s">
        <v>133</v>
      </c>
      <c r="BE94" s="202">
        <f>IF(N94="základní",J94,0)</f>
        <v>0</v>
      </c>
      <c r="BF94" s="202">
        <f>IF(N94="snížená",J94,0)</f>
        <v>0</v>
      </c>
      <c r="BG94" s="202">
        <f>IF(N94="zákl. přenesená",J94,0)</f>
        <v>0</v>
      </c>
      <c r="BH94" s="202">
        <f>IF(N94="sníž. přenesená",J94,0)</f>
        <v>0</v>
      </c>
      <c r="BI94" s="202">
        <f>IF(N94="nulová",J94,0)</f>
        <v>0</v>
      </c>
      <c r="BJ94" s="24" t="s">
        <v>24</v>
      </c>
      <c r="BK94" s="202">
        <f>ROUND(I94*H94,2)</f>
        <v>0</v>
      </c>
      <c r="BL94" s="24" t="s">
        <v>140</v>
      </c>
      <c r="BM94" s="24" t="s">
        <v>841</v>
      </c>
    </row>
    <row r="95" spans="2:65" s="1" customFormat="1" ht="25.5" customHeight="1">
      <c r="B95" s="40"/>
      <c r="C95" s="191" t="s">
        <v>178</v>
      </c>
      <c r="D95" s="191" t="s">
        <v>135</v>
      </c>
      <c r="E95" s="192" t="s">
        <v>842</v>
      </c>
      <c r="F95" s="193" t="s">
        <v>843</v>
      </c>
      <c r="G95" s="194" t="s">
        <v>346</v>
      </c>
      <c r="H95" s="195">
        <v>6</v>
      </c>
      <c r="I95" s="196"/>
      <c r="J95" s="197">
        <f>ROUND(I95*H95,2)</f>
        <v>0</v>
      </c>
      <c r="K95" s="193" t="s">
        <v>139</v>
      </c>
      <c r="L95" s="60"/>
      <c r="M95" s="198" t="s">
        <v>22</v>
      </c>
      <c r="N95" s="199" t="s">
        <v>45</v>
      </c>
      <c r="O95" s="41"/>
      <c r="P95" s="200">
        <f>O95*H95</f>
        <v>0</v>
      </c>
      <c r="Q95" s="200">
        <v>0</v>
      </c>
      <c r="R95" s="200">
        <f>Q95*H95</f>
        <v>0</v>
      </c>
      <c r="S95" s="200">
        <v>0</v>
      </c>
      <c r="T95" s="201">
        <f>S95*H95</f>
        <v>0</v>
      </c>
      <c r="AR95" s="24" t="s">
        <v>140</v>
      </c>
      <c r="AT95" s="24" t="s">
        <v>135</v>
      </c>
      <c r="AU95" s="24" t="s">
        <v>83</v>
      </c>
      <c r="AY95" s="24" t="s">
        <v>133</v>
      </c>
      <c r="BE95" s="202">
        <f>IF(N95="základní",J95,0)</f>
        <v>0</v>
      </c>
      <c r="BF95" s="202">
        <f>IF(N95="snížená",J95,0)</f>
        <v>0</v>
      </c>
      <c r="BG95" s="202">
        <f>IF(N95="zákl. přenesená",J95,0)</f>
        <v>0</v>
      </c>
      <c r="BH95" s="202">
        <f>IF(N95="sníž. přenesená",J95,0)</f>
        <v>0</v>
      </c>
      <c r="BI95" s="202">
        <f>IF(N95="nulová",J95,0)</f>
        <v>0</v>
      </c>
      <c r="BJ95" s="24" t="s">
        <v>24</v>
      </c>
      <c r="BK95" s="202">
        <f>ROUND(I95*H95,2)</f>
        <v>0</v>
      </c>
      <c r="BL95" s="24" t="s">
        <v>140</v>
      </c>
      <c r="BM95" s="24" t="s">
        <v>844</v>
      </c>
    </row>
    <row r="96" spans="2:65" s="11" customFormat="1" ht="13.5">
      <c r="B96" s="206"/>
      <c r="C96" s="207"/>
      <c r="D96" s="203" t="s">
        <v>144</v>
      </c>
      <c r="E96" s="208" t="s">
        <v>22</v>
      </c>
      <c r="F96" s="209" t="s">
        <v>845</v>
      </c>
      <c r="G96" s="207"/>
      <c r="H96" s="210">
        <v>6</v>
      </c>
      <c r="I96" s="211"/>
      <c r="J96" s="207"/>
      <c r="K96" s="207"/>
      <c r="L96" s="212"/>
      <c r="M96" s="213"/>
      <c r="N96" s="214"/>
      <c r="O96" s="214"/>
      <c r="P96" s="214"/>
      <c r="Q96" s="214"/>
      <c r="R96" s="214"/>
      <c r="S96" s="214"/>
      <c r="T96" s="215"/>
      <c r="AT96" s="216" t="s">
        <v>144</v>
      </c>
      <c r="AU96" s="216" t="s">
        <v>83</v>
      </c>
      <c r="AV96" s="11" t="s">
        <v>83</v>
      </c>
      <c r="AW96" s="11" t="s">
        <v>38</v>
      </c>
      <c r="AX96" s="11" t="s">
        <v>74</v>
      </c>
      <c r="AY96" s="216" t="s">
        <v>133</v>
      </c>
    </row>
    <row r="97" spans="2:65" s="13" customFormat="1" ht="13.5">
      <c r="B97" s="227"/>
      <c r="C97" s="228"/>
      <c r="D97" s="203" t="s">
        <v>144</v>
      </c>
      <c r="E97" s="229" t="s">
        <v>22</v>
      </c>
      <c r="F97" s="230" t="s">
        <v>147</v>
      </c>
      <c r="G97" s="228"/>
      <c r="H97" s="231">
        <v>6</v>
      </c>
      <c r="I97" s="232"/>
      <c r="J97" s="228"/>
      <c r="K97" s="228"/>
      <c r="L97" s="233"/>
      <c r="M97" s="234"/>
      <c r="N97" s="235"/>
      <c r="O97" s="235"/>
      <c r="P97" s="235"/>
      <c r="Q97" s="235"/>
      <c r="R97" s="235"/>
      <c r="S97" s="235"/>
      <c r="T97" s="236"/>
      <c r="AT97" s="237" t="s">
        <v>144</v>
      </c>
      <c r="AU97" s="237" t="s">
        <v>83</v>
      </c>
      <c r="AV97" s="13" t="s">
        <v>140</v>
      </c>
      <c r="AW97" s="13" t="s">
        <v>38</v>
      </c>
      <c r="AX97" s="13" t="s">
        <v>24</v>
      </c>
      <c r="AY97" s="237" t="s">
        <v>133</v>
      </c>
    </row>
    <row r="98" spans="2:65" s="1" customFormat="1" ht="25.5" customHeight="1">
      <c r="B98" s="40"/>
      <c r="C98" s="191" t="s">
        <v>182</v>
      </c>
      <c r="D98" s="191" t="s">
        <v>135</v>
      </c>
      <c r="E98" s="192" t="s">
        <v>846</v>
      </c>
      <c r="F98" s="193" t="s">
        <v>847</v>
      </c>
      <c r="G98" s="194" t="s">
        <v>346</v>
      </c>
      <c r="H98" s="195">
        <v>6</v>
      </c>
      <c r="I98" s="196"/>
      <c r="J98" s="197">
        <f>ROUND(I98*H98,2)</f>
        <v>0</v>
      </c>
      <c r="K98" s="193" t="s">
        <v>139</v>
      </c>
      <c r="L98" s="60"/>
      <c r="M98" s="198" t="s">
        <v>22</v>
      </c>
      <c r="N98" s="199" t="s">
        <v>45</v>
      </c>
      <c r="O98" s="41"/>
      <c r="P98" s="200">
        <f>O98*H98</f>
        <v>0</v>
      </c>
      <c r="Q98" s="200">
        <v>0</v>
      </c>
      <c r="R98" s="200">
        <f>Q98*H98</f>
        <v>0</v>
      </c>
      <c r="S98" s="200">
        <v>0</v>
      </c>
      <c r="T98" s="201">
        <f>S98*H98</f>
        <v>0</v>
      </c>
      <c r="AR98" s="24" t="s">
        <v>140</v>
      </c>
      <c r="AT98" s="24" t="s">
        <v>135</v>
      </c>
      <c r="AU98" s="24" t="s">
        <v>83</v>
      </c>
      <c r="AY98" s="24" t="s">
        <v>133</v>
      </c>
      <c r="BE98" s="202">
        <f>IF(N98="základní",J98,0)</f>
        <v>0</v>
      </c>
      <c r="BF98" s="202">
        <f>IF(N98="snížená",J98,0)</f>
        <v>0</v>
      </c>
      <c r="BG98" s="202">
        <f>IF(N98="zákl. přenesená",J98,0)</f>
        <v>0</v>
      </c>
      <c r="BH98" s="202">
        <f>IF(N98="sníž. přenesená",J98,0)</f>
        <v>0</v>
      </c>
      <c r="BI98" s="202">
        <f>IF(N98="nulová",J98,0)</f>
        <v>0</v>
      </c>
      <c r="BJ98" s="24" t="s">
        <v>24</v>
      </c>
      <c r="BK98" s="202">
        <f>ROUND(I98*H98,2)</f>
        <v>0</v>
      </c>
      <c r="BL98" s="24" t="s">
        <v>140</v>
      </c>
      <c r="BM98" s="24" t="s">
        <v>848</v>
      </c>
    </row>
    <row r="99" spans="2:65" s="1" customFormat="1" ht="16.5" customHeight="1">
      <c r="B99" s="40"/>
      <c r="C99" s="191" t="s">
        <v>28</v>
      </c>
      <c r="D99" s="191" t="s">
        <v>135</v>
      </c>
      <c r="E99" s="192" t="s">
        <v>849</v>
      </c>
      <c r="F99" s="193" t="s">
        <v>850</v>
      </c>
      <c r="G99" s="194" t="s">
        <v>346</v>
      </c>
      <c r="H99" s="195">
        <v>6</v>
      </c>
      <c r="I99" s="196"/>
      <c r="J99" s="197">
        <f>ROUND(I99*H99,2)</f>
        <v>0</v>
      </c>
      <c r="K99" s="193" t="s">
        <v>139</v>
      </c>
      <c r="L99" s="60"/>
      <c r="M99" s="198" t="s">
        <v>22</v>
      </c>
      <c r="N99" s="199" t="s">
        <v>45</v>
      </c>
      <c r="O99" s="41"/>
      <c r="P99" s="200">
        <f>O99*H99</f>
        <v>0</v>
      </c>
      <c r="Q99" s="200">
        <v>0</v>
      </c>
      <c r="R99" s="200">
        <f>Q99*H99</f>
        <v>0</v>
      </c>
      <c r="S99" s="200">
        <v>0</v>
      </c>
      <c r="T99" s="201">
        <f>S99*H99</f>
        <v>0</v>
      </c>
      <c r="AR99" s="24" t="s">
        <v>140</v>
      </c>
      <c r="AT99" s="24" t="s">
        <v>135</v>
      </c>
      <c r="AU99" s="24" t="s">
        <v>83</v>
      </c>
      <c r="AY99" s="24" t="s">
        <v>133</v>
      </c>
      <c r="BE99" s="202">
        <f>IF(N99="základní",J99,0)</f>
        <v>0</v>
      </c>
      <c r="BF99" s="202">
        <f>IF(N99="snížená",J99,0)</f>
        <v>0</v>
      </c>
      <c r="BG99" s="202">
        <f>IF(N99="zákl. přenesená",J99,0)</f>
        <v>0</v>
      </c>
      <c r="BH99" s="202">
        <f>IF(N99="sníž. přenesená",J99,0)</f>
        <v>0</v>
      </c>
      <c r="BI99" s="202">
        <f>IF(N99="nulová",J99,0)</f>
        <v>0</v>
      </c>
      <c r="BJ99" s="24" t="s">
        <v>24</v>
      </c>
      <c r="BK99" s="202">
        <f>ROUND(I99*H99,2)</f>
        <v>0</v>
      </c>
      <c r="BL99" s="24" t="s">
        <v>140</v>
      </c>
      <c r="BM99" s="24" t="s">
        <v>851</v>
      </c>
    </row>
    <row r="100" spans="2:65" s="1" customFormat="1" ht="16.5" customHeight="1">
      <c r="B100" s="40"/>
      <c r="C100" s="191" t="s">
        <v>194</v>
      </c>
      <c r="D100" s="191" t="s">
        <v>135</v>
      </c>
      <c r="E100" s="192" t="s">
        <v>223</v>
      </c>
      <c r="F100" s="193" t="s">
        <v>224</v>
      </c>
      <c r="G100" s="194" t="s">
        <v>189</v>
      </c>
      <c r="H100" s="195">
        <v>21.603000000000002</v>
      </c>
      <c r="I100" s="196"/>
      <c r="J100" s="197">
        <f>ROUND(I100*H100,2)</f>
        <v>0</v>
      </c>
      <c r="K100" s="193" t="s">
        <v>139</v>
      </c>
      <c r="L100" s="60"/>
      <c r="M100" s="198" t="s">
        <v>22</v>
      </c>
      <c r="N100" s="199" t="s">
        <v>45</v>
      </c>
      <c r="O100" s="41"/>
      <c r="P100" s="200">
        <f>O100*H100</f>
        <v>0</v>
      </c>
      <c r="Q100" s="200">
        <v>0</v>
      </c>
      <c r="R100" s="200">
        <f>Q100*H100</f>
        <v>0</v>
      </c>
      <c r="S100" s="200">
        <v>0</v>
      </c>
      <c r="T100" s="201">
        <f>S100*H100</f>
        <v>0</v>
      </c>
      <c r="AR100" s="24" t="s">
        <v>140</v>
      </c>
      <c r="AT100" s="24" t="s">
        <v>135</v>
      </c>
      <c r="AU100" s="24" t="s">
        <v>83</v>
      </c>
      <c r="AY100" s="24" t="s">
        <v>133</v>
      </c>
      <c r="BE100" s="202">
        <f>IF(N100="základní",J100,0)</f>
        <v>0</v>
      </c>
      <c r="BF100" s="202">
        <f>IF(N100="snížená",J100,0)</f>
        <v>0</v>
      </c>
      <c r="BG100" s="202">
        <f>IF(N100="zákl. přenesená",J100,0)</f>
        <v>0</v>
      </c>
      <c r="BH100" s="202">
        <f>IF(N100="sníž. přenesená",J100,0)</f>
        <v>0</v>
      </c>
      <c r="BI100" s="202">
        <f>IF(N100="nulová",J100,0)</f>
        <v>0</v>
      </c>
      <c r="BJ100" s="24" t="s">
        <v>24</v>
      </c>
      <c r="BK100" s="202">
        <f>ROUND(I100*H100,2)</f>
        <v>0</v>
      </c>
      <c r="BL100" s="24" t="s">
        <v>140</v>
      </c>
      <c r="BM100" s="24" t="s">
        <v>852</v>
      </c>
    </row>
    <row r="101" spans="2:65" s="1" customFormat="1" ht="25.5" customHeight="1">
      <c r="B101" s="40"/>
      <c r="C101" s="191" t="s">
        <v>145</v>
      </c>
      <c r="D101" s="191" t="s">
        <v>135</v>
      </c>
      <c r="E101" s="192" t="s">
        <v>853</v>
      </c>
      <c r="F101" s="193" t="s">
        <v>854</v>
      </c>
      <c r="G101" s="194" t="s">
        <v>138</v>
      </c>
      <c r="H101" s="195">
        <v>216.03</v>
      </c>
      <c r="I101" s="196"/>
      <c r="J101" s="197">
        <f>ROUND(I101*H101,2)</f>
        <v>0</v>
      </c>
      <c r="K101" s="193" t="s">
        <v>139</v>
      </c>
      <c r="L101" s="60"/>
      <c r="M101" s="198" t="s">
        <v>22</v>
      </c>
      <c r="N101" s="199" t="s">
        <v>45</v>
      </c>
      <c r="O101" s="41"/>
      <c r="P101" s="200">
        <f>O101*H101</f>
        <v>0</v>
      </c>
      <c r="Q101" s="200">
        <v>0</v>
      </c>
      <c r="R101" s="200">
        <f>Q101*H101</f>
        <v>0</v>
      </c>
      <c r="S101" s="200">
        <v>0</v>
      </c>
      <c r="T101" s="201">
        <f>S101*H101</f>
        <v>0</v>
      </c>
      <c r="AR101" s="24" t="s">
        <v>140</v>
      </c>
      <c r="AT101" s="24" t="s">
        <v>135</v>
      </c>
      <c r="AU101" s="24" t="s">
        <v>83</v>
      </c>
      <c r="AY101" s="24" t="s">
        <v>133</v>
      </c>
      <c r="BE101" s="202">
        <f>IF(N101="základní",J101,0)</f>
        <v>0</v>
      </c>
      <c r="BF101" s="202">
        <f>IF(N101="snížená",J101,0)</f>
        <v>0</v>
      </c>
      <c r="BG101" s="202">
        <f>IF(N101="zákl. přenesená",J101,0)</f>
        <v>0</v>
      </c>
      <c r="BH101" s="202">
        <f>IF(N101="sníž. přenesená",J101,0)</f>
        <v>0</v>
      </c>
      <c r="BI101" s="202">
        <f>IF(N101="nulová",J101,0)</f>
        <v>0</v>
      </c>
      <c r="BJ101" s="24" t="s">
        <v>24</v>
      </c>
      <c r="BK101" s="202">
        <f>ROUND(I101*H101,2)</f>
        <v>0</v>
      </c>
      <c r="BL101" s="24" t="s">
        <v>140</v>
      </c>
      <c r="BM101" s="24" t="s">
        <v>855</v>
      </c>
    </row>
    <row r="102" spans="2:65" s="11" customFormat="1" ht="13.5">
      <c r="B102" s="206"/>
      <c r="C102" s="207"/>
      <c r="D102" s="203" t="s">
        <v>144</v>
      </c>
      <c r="E102" s="208" t="s">
        <v>22</v>
      </c>
      <c r="F102" s="209" t="s">
        <v>856</v>
      </c>
      <c r="G102" s="207"/>
      <c r="H102" s="210">
        <v>216.03</v>
      </c>
      <c r="I102" s="211"/>
      <c r="J102" s="207"/>
      <c r="K102" s="207"/>
      <c r="L102" s="212"/>
      <c r="M102" s="213"/>
      <c r="N102" s="214"/>
      <c r="O102" s="214"/>
      <c r="P102" s="214"/>
      <c r="Q102" s="214"/>
      <c r="R102" s="214"/>
      <c r="S102" s="214"/>
      <c r="T102" s="215"/>
      <c r="AT102" s="216" t="s">
        <v>144</v>
      </c>
      <c r="AU102" s="216" t="s">
        <v>83</v>
      </c>
      <c r="AV102" s="11" t="s">
        <v>83</v>
      </c>
      <c r="AW102" s="11" t="s">
        <v>38</v>
      </c>
      <c r="AX102" s="11" t="s">
        <v>74</v>
      </c>
      <c r="AY102" s="216" t="s">
        <v>133</v>
      </c>
    </row>
    <row r="103" spans="2:65" s="12" customFormat="1" ht="13.5">
      <c r="B103" s="217"/>
      <c r="C103" s="218"/>
      <c r="D103" s="203" t="s">
        <v>144</v>
      </c>
      <c r="E103" s="219" t="s">
        <v>22</v>
      </c>
      <c r="F103" s="220" t="s">
        <v>158</v>
      </c>
      <c r="G103" s="218"/>
      <c r="H103" s="219" t="s">
        <v>22</v>
      </c>
      <c r="I103" s="221"/>
      <c r="J103" s="218"/>
      <c r="K103" s="218"/>
      <c r="L103" s="222"/>
      <c r="M103" s="223"/>
      <c r="N103" s="224"/>
      <c r="O103" s="224"/>
      <c r="P103" s="224"/>
      <c r="Q103" s="224"/>
      <c r="R103" s="224"/>
      <c r="S103" s="224"/>
      <c r="T103" s="225"/>
      <c r="AT103" s="226" t="s">
        <v>144</v>
      </c>
      <c r="AU103" s="226" t="s">
        <v>83</v>
      </c>
      <c r="AV103" s="12" t="s">
        <v>24</v>
      </c>
      <c r="AW103" s="12" t="s">
        <v>38</v>
      </c>
      <c r="AX103" s="12" t="s">
        <v>74</v>
      </c>
      <c r="AY103" s="226" t="s">
        <v>133</v>
      </c>
    </row>
    <row r="104" spans="2:65" s="13" customFormat="1" ht="13.5">
      <c r="B104" s="227"/>
      <c r="C104" s="228"/>
      <c r="D104" s="203" t="s">
        <v>144</v>
      </c>
      <c r="E104" s="229" t="s">
        <v>22</v>
      </c>
      <c r="F104" s="230" t="s">
        <v>147</v>
      </c>
      <c r="G104" s="228"/>
      <c r="H104" s="231">
        <v>216.03</v>
      </c>
      <c r="I104" s="232"/>
      <c r="J104" s="228"/>
      <c r="K104" s="228"/>
      <c r="L104" s="233"/>
      <c r="M104" s="234"/>
      <c r="N104" s="235"/>
      <c r="O104" s="235"/>
      <c r="P104" s="235"/>
      <c r="Q104" s="235"/>
      <c r="R104" s="235"/>
      <c r="S104" s="235"/>
      <c r="T104" s="236"/>
      <c r="AT104" s="237" t="s">
        <v>144</v>
      </c>
      <c r="AU104" s="237" t="s">
        <v>83</v>
      </c>
      <c r="AV104" s="13" t="s">
        <v>140</v>
      </c>
      <c r="AW104" s="13" t="s">
        <v>38</v>
      </c>
      <c r="AX104" s="13" t="s">
        <v>24</v>
      </c>
      <c r="AY104" s="237" t="s">
        <v>133</v>
      </c>
    </row>
    <row r="105" spans="2:65" s="1" customFormat="1" ht="25.5" customHeight="1">
      <c r="B105" s="40"/>
      <c r="C105" s="191" t="s">
        <v>204</v>
      </c>
      <c r="D105" s="191" t="s">
        <v>135</v>
      </c>
      <c r="E105" s="192" t="s">
        <v>857</v>
      </c>
      <c r="F105" s="193" t="s">
        <v>858</v>
      </c>
      <c r="G105" s="194" t="s">
        <v>138</v>
      </c>
      <c r="H105" s="195">
        <v>216.03</v>
      </c>
      <c r="I105" s="196"/>
      <c r="J105" s="197">
        <f>ROUND(I105*H105,2)</f>
        <v>0</v>
      </c>
      <c r="K105" s="193" t="s">
        <v>139</v>
      </c>
      <c r="L105" s="60"/>
      <c r="M105" s="198" t="s">
        <v>22</v>
      </c>
      <c r="N105" s="199" t="s">
        <v>45</v>
      </c>
      <c r="O105" s="41"/>
      <c r="P105" s="200">
        <f>O105*H105</f>
        <v>0</v>
      </c>
      <c r="Q105" s="200">
        <v>0</v>
      </c>
      <c r="R105" s="200">
        <f>Q105*H105</f>
        <v>0</v>
      </c>
      <c r="S105" s="200">
        <v>0</v>
      </c>
      <c r="T105" s="201">
        <f>S105*H105</f>
        <v>0</v>
      </c>
      <c r="AR105" s="24" t="s">
        <v>140</v>
      </c>
      <c r="AT105" s="24" t="s">
        <v>135</v>
      </c>
      <c r="AU105" s="24" t="s">
        <v>83</v>
      </c>
      <c r="AY105" s="24" t="s">
        <v>133</v>
      </c>
      <c r="BE105" s="202">
        <f>IF(N105="základní",J105,0)</f>
        <v>0</v>
      </c>
      <c r="BF105" s="202">
        <f>IF(N105="snížená",J105,0)</f>
        <v>0</v>
      </c>
      <c r="BG105" s="202">
        <f>IF(N105="zákl. přenesená",J105,0)</f>
        <v>0</v>
      </c>
      <c r="BH105" s="202">
        <f>IF(N105="sníž. přenesená",J105,0)</f>
        <v>0</v>
      </c>
      <c r="BI105" s="202">
        <f>IF(N105="nulová",J105,0)</f>
        <v>0</v>
      </c>
      <c r="BJ105" s="24" t="s">
        <v>24</v>
      </c>
      <c r="BK105" s="202">
        <f>ROUND(I105*H105,2)</f>
        <v>0</v>
      </c>
      <c r="BL105" s="24" t="s">
        <v>140</v>
      </c>
      <c r="BM105" s="24" t="s">
        <v>859</v>
      </c>
    </row>
    <row r="106" spans="2:65" s="1" customFormat="1" ht="16.5" customHeight="1">
      <c r="B106" s="40"/>
      <c r="C106" s="238" t="s">
        <v>209</v>
      </c>
      <c r="D106" s="238" t="s">
        <v>233</v>
      </c>
      <c r="E106" s="239" t="s">
        <v>860</v>
      </c>
      <c r="F106" s="240" t="s">
        <v>861</v>
      </c>
      <c r="G106" s="241" t="s">
        <v>862</v>
      </c>
      <c r="H106" s="242">
        <v>3.24</v>
      </c>
      <c r="I106" s="243"/>
      <c r="J106" s="244">
        <f>ROUND(I106*H106,2)</f>
        <v>0</v>
      </c>
      <c r="K106" s="240" t="s">
        <v>139</v>
      </c>
      <c r="L106" s="245"/>
      <c r="M106" s="246" t="s">
        <v>22</v>
      </c>
      <c r="N106" s="247" t="s">
        <v>45</v>
      </c>
      <c r="O106" s="41"/>
      <c r="P106" s="200">
        <f>O106*H106</f>
        <v>0</v>
      </c>
      <c r="Q106" s="200">
        <v>1E-3</v>
      </c>
      <c r="R106" s="200">
        <f>Q106*H106</f>
        <v>3.2400000000000003E-3</v>
      </c>
      <c r="S106" s="200">
        <v>0</v>
      </c>
      <c r="T106" s="201">
        <f>S106*H106</f>
        <v>0</v>
      </c>
      <c r="AR106" s="24" t="s">
        <v>178</v>
      </c>
      <c r="AT106" s="24" t="s">
        <v>233</v>
      </c>
      <c r="AU106" s="24" t="s">
        <v>83</v>
      </c>
      <c r="AY106" s="24" t="s">
        <v>133</v>
      </c>
      <c r="BE106" s="202">
        <f>IF(N106="základní",J106,0)</f>
        <v>0</v>
      </c>
      <c r="BF106" s="202">
        <f>IF(N106="snížená",J106,0)</f>
        <v>0</v>
      </c>
      <c r="BG106" s="202">
        <f>IF(N106="zákl. přenesená",J106,0)</f>
        <v>0</v>
      </c>
      <c r="BH106" s="202">
        <f>IF(N106="sníž. přenesená",J106,0)</f>
        <v>0</v>
      </c>
      <c r="BI106" s="202">
        <f>IF(N106="nulová",J106,0)</f>
        <v>0</v>
      </c>
      <c r="BJ106" s="24" t="s">
        <v>24</v>
      </c>
      <c r="BK106" s="202">
        <f>ROUND(I106*H106,2)</f>
        <v>0</v>
      </c>
      <c r="BL106" s="24" t="s">
        <v>140</v>
      </c>
      <c r="BM106" s="24" t="s">
        <v>863</v>
      </c>
    </row>
    <row r="107" spans="2:65" s="11" customFormat="1" ht="13.5">
      <c r="B107" s="206"/>
      <c r="C107" s="207"/>
      <c r="D107" s="203" t="s">
        <v>144</v>
      </c>
      <c r="E107" s="207"/>
      <c r="F107" s="209" t="s">
        <v>864</v>
      </c>
      <c r="G107" s="207"/>
      <c r="H107" s="210">
        <v>3.24</v>
      </c>
      <c r="I107" s="211"/>
      <c r="J107" s="207"/>
      <c r="K107" s="207"/>
      <c r="L107" s="212"/>
      <c r="M107" s="213"/>
      <c r="N107" s="214"/>
      <c r="O107" s="214"/>
      <c r="P107" s="214"/>
      <c r="Q107" s="214"/>
      <c r="R107" s="214"/>
      <c r="S107" s="214"/>
      <c r="T107" s="215"/>
      <c r="AT107" s="216" t="s">
        <v>144</v>
      </c>
      <c r="AU107" s="216" t="s">
        <v>83</v>
      </c>
      <c r="AV107" s="11" t="s">
        <v>83</v>
      </c>
      <c r="AW107" s="11" t="s">
        <v>6</v>
      </c>
      <c r="AX107" s="11" t="s">
        <v>24</v>
      </c>
      <c r="AY107" s="216" t="s">
        <v>133</v>
      </c>
    </row>
    <row r="108" spans="2:65" s="1" customFormat="1" ht="16.5" customHeight="1">
      <c r="B108" s="40"/>
      <c r="C108" s="191" t="s">
        <v>222</v>
      </c>
      <c r="D108" s="191" t="s">
        <v>135</v>
      </c>
      <c r="E108" s="192" t="s">
        <v>865</v>
      </c>
      <c r="F108" s="193" t="s">
        <v>866</v>
      </c>
      <c r="G108" s="194" t="s">
        <v>138</v>
      </c>
      <c r="H108" s="195">
        <v>216.03</v>
      </c>
      <c r="I108" s="196"/>
      <c r="J108" s="197">
        <f>ROUND(I108*H108,2)</f>
        <v>0</v>
      </c>
      <c r="K108" s="193" t="s">
        <v>139</v>
      </c>
      <c r="L108" s="60"/>
      <c r="M108" s="198" t="s">
        <v>22</v>
      </c>
      <c r="N108" s="199" t="s">
        <v>45</v>
      </c>
      <c r="O108" s="41"/>
      <c r="P108" s="200">
        <f>O108*H108</f>
        <v>0</v>
      </c>
      <c r="Q108" s="200">
        <v>0</v>
      </c>
      <c r="R108" s="200">
        <f>Q108*H108</f>
        <v>0</v>
      </c>
      <c r="S108" s="200">
        <v>0</v>
      </c>
      <c r="T108" s="201">
        <f>S108*H108</f>
        <v>0</v>
      </c>
      <c r="AR108" s="24" t="s">
        <v>140</v>
      </c>
      <c r="AT108" s="24" t="s">
        <v>135</v>
      </c>
      <c r="AU108" s="24" t="s">
        <v>83</v>
      </c>
      <c r="AY108" s="24" t="s">
        <v>133</v>
      </c>
      <c r="BE108" s="202">
        <f>IF(N108="základní",J108,0)</f>
        <v>0</v>
      </c>
      <c r="BF108" s="202">
        <f>IF(N108="snížená",J108,0)</f>
        <v>0</v>
      </c>
      <c r="BG108" s="202">
        <f>IF(N108="zákl. přenesená",J108,0)</f>
        <v>0</v>
      </c>
      <c r="BH108" s="202">
        <f>IF(N108="sníž. přenesená",J108,0)</f>
        <v>0</v>
      </c>
      <c r="BI108" s="202">
        <f>IF(N108="nulová",J108,0)</f>
        <v>0</v>
      </c>
      <c r="BJ108" s="24" t="s">
        <v>24</v>
      </c>
      <c r="BK108" s="202">
        <f>ROUND(I108*H108,2)</f>
        <v>0</v>
      </c>
      <c r="BL108" s="24" t="s">
        <v>140</v>
      </c>
      <c r="BM108" s="24" t="s">
        <v>867</v>
      </c>
    </row>
    <row r="109" spans="2:65" s="1" customFormat="1" ht="162">
      <c r="B109" s="40"/>
      <c r="C109" s="62"/>
      <c r="D109" s="203" t="s">
        <v>142</v>
      </c>
      <c r="E109" s="62"/>
      <c r="F109" s="204" t="s">
        <v>269</v>
      </c>
      <c r="G109" s="62"/>
      <c r="H109" s="62"/>
      <c r="I109" s="162"/>
      <c r="J109" s="62"/>
      <c r="K109" s="62"/>
      <c r="L109" s="60"/>
      <c r="M109" s="205"/>
      <c r="N109" s="41"/>
      <c r="O109" s="41"/>
      <c r="P109" s="41"/>
      <c r="Q109" s="41"/>
      <c r="R109" s="41"/>
      <c r="S109" s="41"/>
      <c r="T109" s="77"/>
      <c r="AT109" s="24" t="s">
        <v>142</v>
      </c>
      <c r="AU109" s="24" t="s">
        <v>83</v>
      </c>
    </row>
    <row r="110" spans="2:65" s="11" customFormat="1" ht="13.5">
      <c r="B110" s="206"/>
      <c r="C110" s="207"/>
      <c r="D110" s="203" t="s">
        <v>144</v>
      </c>
      <c r="E110" s="208" t="s">
        <v>22</v>
      </c>
      <c r="F110" s="209" t="s">
        <v>856</v>
      </c>
      <c r="G110" s="207"/>
      <c r="H110" s="210">
        <v>216.03</v>
      </c>
      <c r="I110" s="211"/>
      <c r="J110" s="207"/>
      <c r="K110" s="207"/>
      <c r="L110" s="212"/>
      <c r="M110" s="213"/>
      <c r="N110" s="214"/>
      <c r="O110" s="214"/>
      <c r="P110" s="214"/>
      <c r="Q110" s="214"/>
      <c r="R110" s="214"/>
      <c r="S110" s="214"/>
      <c r="T110" s="215"/>
      <c r="AT110" s="216" t="s">
        <v>144</v>
      </c>
      <c r="AU110" s="216" t="s">
        <v>83</v>
      </c>
      <c r="AV110" s="11" t="s">
        <v>83</v>
      </c>
      <c r="AW110" s="11" t="s">
        <v>38</v>
      </c>
      <c r="AX110" s="11" t="s">
        <v>74</v>
      </c>
      <c r="AY110" s="216" t="s">
        <v>133</v>
      </c>
    </row>
    <row r="111" spans="2:65" s="12" customFormat="1" ht="13.5">
      <c r="B111" s="217"/>
      <c r="C111" s="218"/>
      <c r="D111" s="203" t="s">
        <v>144</v>
      </c>
      <c r="E111" s="219" t="s">
        <v>22</v>
      </c>
      <c r="F111" s="220" t="s">
        <v>158</v>
      </c>
      <c r="G111" s="218"/>
      <c r="H111" s="219" t="s">
        <v>22</v>
      </c>
      <c r="I111" s="221"/>
      <c r="J111" s="218"/>
      <c r="K111" s="218"/>
      <c r="L111" s="222"/>
      <c r="M111" s="223"/>
      <c r="N111" s="224"/>
      <c r="O111" s="224"/>
      <c r="P111" s="224"/>
      <c r="Q111" s="224"/>
      <c r="R111" s="224"/>
      <c r="S111" s="224"/>
      <c r="T111" s="225"/>
      <c r="AT111" s="226" t="s">
        <v>144</v>
      </c>
      <c r="AU111" s="226" t="s">
        <v>83</v>
      </c>
      <c r="AV111" s="12" t="s">
        <v>24</v>
      </c>
      <c r="AW111" s="12" t="s">
        <v>38</v>
      </c>
      <c r="AX111" s="12" t="s">
        <v>74</v>
      </c>
      <c r="AY111" s="226" t="s">
        <v>133</v>
      </c>
    </row>
    <row r="112" spans="2:65" s="13" customFormat="1" ht="13.5">
      <c r="B112" s="227"/>
      <c r="C112" s="228"/>
      <c r="D112" s="203" t="s">
        <v>144</v>
      </c>
      <c r="E112" s="229" t="s">
        <v>22</v>
      </c>
      <c r="F112" s="230" t="s">
        <v>147</v>
      </c>
      <c r="G112" s="228"/>
      <c r="H112" s="231">
        <v>216.03</v>
      </c>
      <c r="I112" s="232"/>
      <c r="J112" s="228"/>
      <c r="K112" s="228"/>
      <c r="L112" s="233"/>
      <c r="M112" s="234"/>
      <c r="N112" s="235"/>
      <c r="O112" s="235"/>
      <c r="P112" s="235"/>
      <c r="Q112" s="235"/>
      <c r="R112" s="235"/>
      <c r="S112" s="235"/>
      <c r="T112" s="236"/>
      <c r="AT112" s="237" t="s">
        <v>144</v>
      </c>
      <c r="AU112" s="237" t="s">
        <v>83</v>
      </c>
      <c r="AV112" s="13" t="s">
        <v>140</v>
      </c>
      <c r="AW112" s="13" t="s">
        <v>38</v>
      </c>
      <c r="AX112" s="13" t="s">
        <v>24</v>
      </c>
      <c r="AY112" s="237" t="s">
        <v>133</v>
      </c>
    </row>
    <row r="113" spans="2:65" s="10" customFormat="1" ht="29.85" customHeight="1">
      <c r="B113" s="175"/>
      <c r="C113" s="176"/>
      <c r="D113" s="177" t="s">
        <v>73</v>
      </c>
      <c r="E113" s="189" t="s">
        <v>419</v>
      </c>
      <c r="F113" s="189" t="s">
        <v>420</v>
      </c>
      <c r="G113" s="176"/>
      <c r="H113" s="176"/>
      <c r="I113" s="179"/>
      <c r="J113" s="190">
        <f>BK113</f>
        <v>0</v>
      </c>
      <c r="K113" s="176"/>
      <c r="L113" s="181"/>
      <c r="M113" s="182"/>
      <c r="N113" s="183"/>
      <c r="O113" s="183"/>
      <c r="P113" s="184">
        <f>P114</f>
        <v>0</v>
      </c>
      <c r="Q113" s="183"/>
      <c r="R113" s="184">
        <f>R114</f>
        <v>0</v>
      </c>
      <c r="S113" s="183"/>
      <c r="T113" s="185">
        <f>T114</f>
        <v>0</v>
      </c>
      <c r="AR113" s="186" t="s">
        <v>24</v>
      </c>
      <c r="AT113" s="187" t="s">
        <v>73</v>
      </c>
      <c r="AU113" s="187" t="s">
        <v>24</v>
      </c>
      <c r="AY113" s="186" t="s">
        <v>133</v>
      </c>
      <c r="BK113" s="188">
        <f>BK114</f>
        <v>0</v>
      </c>
    </row>
    <row r="114" spans="2:65" s="1" customFormat="1" ht="16.5" customHeight="1">
      <c r="B114" s="40"/>
      <c r="C114" s="191" t="s">
        <v>10</v>
      </c>
      <c r="D114" s="191" t="s">
        <v>135</v>
      </c>
      <c r="E114" s="192" t="s">
        <v>868</v>
      </c>
      <c r="F114" s="193" t="s">
        <v>869</v>
      </c>
      <c r="G114" s="194" t="s">
        <v>236</v>
      </c>
      <c r="H114" s="195">
        <v>0.43</v>
      </c>
      <c r="I114" s="196"/>
      <c r="J114" s="197">
        <f>ROUND(I114*H114,2)</f>
        <v>0</v>
      </c>
      <c r="K114" s="193" t="s">
        <v>139</v>
      </c>
      <c r="L114" s="60"/>
      <c r="M114" s="198" t="s">
        <v>22</v>
      </c>
      <c r="N114" s="199" t="s">
        <v>45</v>
      </c>
      <c r="O114" s="41"/>
      <c r="P114" s="200">
        <f>O114*H114</f>
        <v>0</v>
      </c>
      <c r="Q114" s="200">
        <v>0</v>
      </c>
      <c r="R114" s="200">
        <f>Q114*H114</f>
        <v>0</v>
      </c>
      <c r="S114" s="200">
        <v>0</v>
      </c>
      <c r="T114" s="201">
        <f>S114*H114</f>
        <v>0</v>
      </c>
      <c r="AR114" s="24" t="s">
        <v>140</v>
      </c>
      <c r="AT114" s="24" t="s">
        <v>135</v>
      </c>
      <c r="AU114" s="24" t="s">
        <v>83</v>
      </c>
      <c r="AY114" s="24" t="s">
        <v>133</v>
      </c>
      <c r="BE114" s="202">
        <f>IF(N114="základní",J114,0)</f>
        <v>0</v>
      </c>
      <c r="BF114" s="202">
        <f>IF(N114="snížená",J114,0)</f>
        <v>0</v>
      </c>
      <c r="BG114" s="202">
        <f>IF(N114="zákl. přenesená",J114,0)</f>
        <v>0</v>
      </c>
      <c r="BH114" s="202">
        <f>IF(N114="sníž. přenesená",J114,0)</f>
        <v>0</v>
      </c>
      <c r="BI114" s="202">
        <f>IF(N114="nulová",J114,0)</f>
        <v>0</v>
      </c>
      <c r="BJ114" s="24" t="s">
        <v>24</v>
      </c>
      <c r="BK114" s="202">
        <f>ROUND(I114*H114,2)</f>
        <v>0</v>
      </c>
      <c r="BL114" s="24" t="s">
        <v>140</v>
      </c>
      <c r="BM114" s="24" t="s">
        <v>870</v>
      </c>
    </row>
    <row r="115" spans="2:65" s="10" customFormat="1" ht="29.85" customHeight="1">
      <c r="B115" s="175"/>
      <c r="C115" s="176"/>
      <c r="D115" s="177" t="s">
        <v>73</v>
      </c>
      <c r="E115" s="189" t="s">
        <v>492</v>
      </c>
      <c r="F115" s="189" t="s">
        <v>493</v>
      </c>
      <c r="G115" s="176"/>
      <c r="H115" s="176"/>
      <c r="I115" s="179"/>
      <c r="J115" s="190">
        <f>BK115</f>
        <v>0</v>
      </c>
      <c r="K115" s="176"/>
      <c r="L115" s="181"/>
      <c r="M115" s="182"/>
      <c r="N115" s="183"/>
      <c r="O115" s="183"/>
      <c r="P115" s="184">
        <f>P116</f>
        <v>0</v>
      </c>
      <c r="Q115" s="183"/>
      <c r="R115" s="184">
        <f>R116</f>
        <v>0</v>
      </c>
      <c r="S115" s="183"/>
      <c r="T115" s="185">
        <f>T116</f>
        <v>0</v>
      </c>
      <c r="AR115" s="186" t="s">
        <v>24</v>
      </c>
      <c r="AT115" s="187" t="s">
        <v>73</v>
      </c>
      <c r="AU115" s="187" t="s">
        <v>24</v>
      </c>
      <c r="AY115" s="186" t="s">
        <v>133</v>
      </c>
      <c r="BK115" s="188">
        <f>BK116</f>
        <v>0</v>
      </c>
    </row>
    <row r="116" spans="2:65" s="1" customFormat="1" ht="16.5" customHeight="1">
      <c r="B116" s="40"/>
      <c r="C116" s="191" t="s">
        <v>217</v>
      </c>
      <c r="D116" s="191" t="s">
        <v>135</v>
      </c>
      <c r="E116" s="192" t="s">
        <v>871</v>
      </c>
      <c r="F116" s="193" t="s">
        <v>872</v>
      </c>
      <c r="G116" s="194" t="s">
        <v>236</v>
      </c>
      <c r="H116" s="195">
        <v>3.0000000000000001E-3</v>
      </c>
      <c r="I116" s="196"/>
      <c r="J116" s="197">
        <f>ROUND(I116*H116,2)</f>
        <v>0</v>
      </c>
      <c r="K116" s="193" t="s">
        <v>139</v>
      </c>
      <c r="L116" s="60"/>
      <c r="M116" s="198" t="s">
        <v>22</v>
      </c>
      <c r="N116" s="248" t="s">
        <v>45</v>
      </c>
      <c r="O116" s="249"/>
      <c r="P116" s="250">
        <f>O116*H116</f>
        <v>0</v>
      </c>
      <c r="Q116" s="250">
        <v>0</v>
      </c>
      <c r="R116" s="250">
        <f>Q116*H116</f>
        <v>0</v>
      </c>
      <c r="S116" s="250">
        <v>0</v>
      </c>
      <c r="T116" s="251">
        <f>S116*H116</f>
        <v>0</v>
      </c>
      <c r="AR116" s="24" t="s">
        <v>140</v>
      </c>
      <c r="AT116" s="24" t="s">
        <v>135</v>
      </c>
      <c r="AU116" s="24" t="s">
        <v>83</v>
      </c>
      <c r="AY116" s="24" t="s">
        <v>133</v>
      </c>
      <c r="BE116" s="202">
        <f>IF(N116="základní",J116,0)</f>
        <v>0</v>
      </c>
      <c r="BF116" s="202">
        <f>IF(N116="snížená",J116,0)</f>
        <v>0</v>
      </c>
      <c r="BG116" s="202">
        <f>IF(N116="zákl. přenesená",J116,0)</f>
        <v>0</v>
      </c>
      <c r="BH116" s="202">
        <f>IF(N116="sníž. přenesená",J116,0)</f>
        <v>0</v>
      </c>
      <c r="BI116" s="202">
        <f>IF(N116="nulová",J116,0)</f>
        <v>0</v>
      </c>
      <c r="BJ116" s="24" t="s">
        <v>24</v>
      </c>
      <c r="BK116" s="202">
        <f>ROUND(I116*H116,2)</f>
        <v>0</v>
      </c>
      <c r="BL116" s="24" t="s">
        <v>140</v>
      </c>
      <c r="BM116" s="24" t="s">
        <v>873</v>
      </c>
    </row>
    <row r="117" spans="2:65" s="1" customFormat="1" ht="6.95" customHeight="1">
      <c r="B117" s="55"/>
      <c r="C117" s="56"/>
      <c r="D117" s="56"/>
      <c r="E117" s="56"/>
      <c r="F117" s="56"/>
      <c r="G117" s="56"/>
      <c r="H117" s="56"/>
      <c r="I117" s="138"/>
      <c r="J117" s="56"/>
      <c r="K117" s="56"/>
      <c r="L117" s="60"/>
    </row>
  </sheetData>
  <sheetProtection algorithmName="SHA-512" hashValue="AgV7ghLl+RX6UtH1yVcqIz/wYQSrbcPg7PG6CPFQOWL/1DaaOcAgeUy+4nMD6Hn+IcfzAWD8lFyO2cnD3APrdw==" saltValue="yl61m2WcD2rEXPeWagLUtazE8JNdTX1biEPOKw+7xFtjGp9jJLdTrwe8s3R1NoTjw/hfRkEsoE57bbT9KvpbZw==" spinCount="100000" sheet="1" objects="1" scenarios="1" formatColumns="0" formatRows="0" autoFilter="0"/>
  <autoFilter ref="C79:K116"/>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1"/>
      <c r="C1" s="111"/>
      <c r="D1" s="112" t="s">
        <v>1</v>
      </c>
      <c r="E1" s="111"/>
      <c r="F1" s="113" t="s">
        <v>96</v>
      </c>
      <c r="G1" s="387" t="s">
        <v>97</v>
      </c>
      <c r="H1" s="387"/>
      <c r="I1" s="114"/>
      <c r="J1" s="113" t="s">
        <v>98</v>
      </c>
      <c r="K1" s="112" t="s">
        <v>99</v>
      </c>
      <c r="L1" s="113" t="s">
        <v>100</v>
      </c>
      <c r="M1" s="113"/>
      <c r="N1" s="113"/>
      <c r="O1" s="113"/>
      <c r="P1" s="113"/>
      <c r="Q1" s="113"/>
      <c r="R1" s="113"/>
      <c r="S1" s="113"/>
      <c r="T1" s="11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8"/>
      <c r="M2" s="378"/>
      <c r="N2" s="378"/>
      <c r="O2" s="378"/>
      <c r="P2" s="378"/>
      <c r="Q2" s="378"/>
      <c r="R2" s="378"/>
      <c r="S2" s="378"/>
      <c r="T2" s="378"/>
      <c r="U2" s="378"/>
      <c r="V2" s="378"/>
      <c r="AT2" s="24" t="s">
        <v>95</v>
      </c>
    </row>
    <row r="3" spans="1:70" ht="6.95" customHeight="1">
      <c r="B3" s="25"/>
      <c r="C3" s="26"/>
      <c r="D3" s="26"/>
      <c r="E3" s="26"/>
      <c r="F3" s="26"/>
      <c r="G3" s="26"/>
      <c r="H3" s="26"/>
      <c r="I3" s="115"/>
      <c r="J3" s="26"/>
      <c r="K3" s="27"/>
      <c r="AT3" s="24" t="s">
        <v>83</v>
      </c>
    </row>
    <row r="4" spans="1:70" ht="36.950000000000003" customHeight="1">
      <c r="B4" s="28"/>
      <c r="C4" s="29"/>
      <c r="D4" s="30" t="s">
        <v>101</v>
      </c>
      <c r="E4" s="29"/>
      <c r="F4" s="29"/>
      <c r="G4" s="29"/>
      <c r="H4" s="29"/>
      <c r="I4" s="116"/>
      <c r="J4" s="29"/>
      <c r="K4" s="31"/>
      <c r="M4" s="32" t="s">
        <v>12</v>
      </c>
      <c r="AT4" s="24" t="s">
        <v>6</v>
      </c>
    </row>
    <row r="5" spans="1:70" ht="6.95" customHeight="1">
      <c r="B5" s="28"/>
      <c r="C5" s="29"/>
      <c r="D5" s="29"/>
      <c r="E5" s="29"/>
      <c r="F5" s="29"/>
      <c r="G5" s="29"/>
      <c r="H5" s="29"/>
      <c r="I5" s="116"/>
      <c r="J5" s="29"/>
      <c r="K5" s="31"/>
    </row>
    <row r="6" spans="1:70">
      <c r="B6" s="28"/>
      <c r="C6" s="29"/>
      <c r="D6" s="37" t="s">
        <v>18</v>
      </c>
      <c r="E6" s="29"/>
      <c r="F6" s="29"/>
      <c r="G6" s="29"/>
      <c r="H6" s="29"/>
      <c r="I6" s="116"/>
      <c r="J6" s="29"/>
      <c r="K6" s="31"/>
    </row>
    <row r="7" spans="1:70" ht="16.5" customHeight="1">
      <c r="B7" s="28"/>
      <c r="C7" s="29"/>
      <c r="D7" s="29"/>
      <c r="E7" s="379" t="str">
        <f>'Rekapitulace stavby'!K6</f>
        <v>III-2031 Vejprnice - inravilánová vstupní brána</v>
      </c>
      <c r="F7" s="380"/>
      <c r="G7" s="380"/>
      <c r="H7" s="380"/>
      <c r="I7" s="116"/>
      <c r="J7" s="29"/>
      <c r="K7" s="31"/>
    </row>
    <row r="8" spans="1:70" s="1" customFormat="1">
      <c r="B8" s="40"/>
      <c r="C8" s="41"/>
      <c r="D8" s="37" t="s">
        <v>102</v>
      </c>
      <c r="E8" s="41"/>
      <c r="F8" s="41"/>
      <c r="G8" s="41"/>
      <c r="H8" s="41"/>
      <c r="I8" s="117"/>
      <c r="J8" s="41"/>
      <c r="K8" s="44"/>
    </row>
    <row r="9" spans="1:70" s="1" customFormat="1" ht="36.950000000000003" customHeight="1">
      <c r="B9" s="40"/>
      <c r="C9" s="41"/>
      <c r="D9" s="41"/>
      <c r="E9" s="381" t="s">
        <v>874</v>
      </c>
      <c r="F9" s="382"/>
      <c r="G9" s="382"/>
      <c r="H9" s="382"/>
      <c r="I9" s="117"/>
      <c r="J9" s="41"/>
      <c r="K9" s="44"/>
    </row>
    <row r="10" spans="1:70" s="1" customFormat="1" ht="13.5">
      <c r="B10" s="40"/>
      <c r="C10" s="41"/>
      <c r="D10" s="41"/>
      <c r="E10" s="41"/>
      <c r="F10" s="41"/>
      <c r="G10" s="41"/>
      <c r="H10" s="41"/>
      <c r="I10" s="117"/>
      <c r="J10" s="41"/>
      <c r="K10" s="44"/>
    </row>
    <row r="11" spans="1:70" s="1" customFormat="1" ht="14.45" customHeight="1">
      <c r="B11" s="40"/>
      <c r="C11" s="41"/>
      <c r="D11" s="37" t="s">
        <v>21</v>
      </c>
      <c r="E11" s="41"/>
      <c r="F11" s="35" t="s">
        <v>22</v>
      </c>
      <c r="G11" s="41"/>
      <c r="H11" s="41"/>
      <c r="I11" s="118" t="s">
        <v>23</v>
      </c>
      <c r="J11" s="35" t="s">
        <v>22</v>
      </c>
      <c r="K11" s="44"/>
    </row>
    <row r="12" spans="1:70" s="1" customFormat="1" ht="14.45" customHeight="1">
      <c r="B12" s="40"/>
      <c r="C12" s="41"/>
      <c r="D12" s="37" t="s">
        <v>25</v>
      </c>
      <c r="E12" s="41"/>
      <c r="F12" s="35" t="s">
        <v>26</v>
      </c>
      <c r="G12" s="41"/>
      <c r="H12" s="41"/>
      <c r="I12" s="118" t="s">
        <v>27</v>
      </c>
      <c r="J12" s="119">
        <f>'Rekapitulace stavby'!AN8</f>
        <v>43305</v>
      </c>
      <c r="K12" s="44"/>
    </row>
    <row r="13" spans="1:70" s="1" customFormat="1" ht="10.9" customHeight="1">
      <c r="B13" s="40"/>
      <c r="C13" s="41"/>
      <c r="D13" s="41"/>
      <c r="E13" s="41"/>
      <c r="F13" s="41"/>
      <c r="G13" s="41"/>
      <c r="H13" s="41"/>
      <c r="I13" s="117"/>
      <c r="J13" s="41"/>
      <c r="K13" s="44"/>
    </row>
    <row r="14" spans="1:70" s="1" customFormat="1" ht="14.45" customHeight="1">
      <c r="B14" s="40"/>
      <c r="C14" s="41"/>
      <c r="D14" s="37" t="s">
        <v>30</v>
      </c>
      <c r="E14" s="41"/>
      <c r="F14" s="41"/>
      <c r="G14" s="41"/>
      <c r="H14" s="41"/>
      <c r="I14" s="118" t="s">
        <v>31</v>
      </c>
      <c r="J14" s="35" t="s">
        <v>22</v>
      </c>
      <c r="K14" s="44"/>
    </row>
    <row r="15" spans="1:70" s="1" customFormat="1" ht="18" customHeight="1">
      <c r="B15" s="40"/>
      <c r="C15" s="41"/>
      <c r="D15" s="41"/>
      <c r="E15" s="35" t="s">
        <v>32</v>
      </c>
      <c r="F15" s="41"/>
      <c r="G15" s="41"/>
      <c r="H15" s="41"/>
      <c r="I15" s="118" t="s">
        <v>33</v>
      </c>
      <c r="J15" s="35"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7" t="s">
        <v>34</v>
      </c>
      <c r="E17" s="41"/>
      <c r="F17" s="41"/>
      <c r="G17" s="41"/>
      <c r="H17" s="41"/>
      <c r="I17" s="118" t="s">
        <v>31</v>
      </c>
      <c r="J17" s="35" t="str">
        <f>IF('Rekapitulace stavby'!AN13="Vyplň údaj","",IF('Rekapitulace stavby'!AN13="","",'Rekapitulace stavby'!AN13))</f>
        <v/>
      </c>
      <c r="K17" s="44"/>
    </row>
    <row r="18" spans="2:11" s="1" customFormat="1" ht="18" customHeight="1">
      <c r="B18" s="40"/>
      <c r="C18" s="41"/>
      <c r="D18" s="41"/>
      <c r="E18" s="35" t="str">
        <f>IF('Rekapitulace stavby'!E14="Vyplň údaj","",IF('Rekapitulace stavby'!E14="","",'Rekapitulace stavby'!E14))</f>
        <v/>
      </c>
      <c r="F18" s="41"/>
      <c r="G18" s="41"/>
      <c r="H18" s="41"/>
      <c r="I18" s="118" t="s">
        <v>33</v>
      </c>
      <c r="J18" s="35"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7" t="s">
        <v>36</v>
      </c>
      <c r="E20" s="41"/>
      <c r="F20" s="41"/>
      <c r="G20" s="41"/>
      <c r="H20" s="41"/>
      <c r="I20" s="118" t="s">
        <v>31</v>
      </c>
      <c r="J20" s="35" t="s">
        <v>22</v>
      </c>
      <c r="K20" s="44"/>
    </row>
    <row r="21" spans="2:11" s="1" customFormat="1" ht="18" customHeight="1">
      <c r="B21" s="40"/>
      <c r="C21" s="41"/>
      <c r="D21" s="41"/>
      <c r="E21" s="35" t="s">
        <v>37</v>
      </c>
      <c r="F21" s="41"/>
      <c r="G21" s="41"/>
      <c r="H21" s="41"/>
      <c r="I21" s="118" t="s">
        <v>33</v>
      </c>
      <c r="J21" s="35"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7" t="s">
        <v>39</v>
      </c>
      <c r="E23" s="41"/>
      <c r="F23" s="41"/>
      <c r="G23" s="41"/>
      <c r="H23" s="41"/>
      <c r="I23" s="117"/>
      <c r="J23" s="41"/>
      <c r="K23" s="44"/>
    </row>
    <row r="24" spans="2:11" s="6" customFormat="1" ht="16.5" customHeight="1">
      <c r="B24" s="120"/>
      <c r="C24" s="121"/>
      <c r="D24" s="121"/>
      <c r="E24" s="348" t="s">
        <v>22</v>
      </c>
      <c r="F24" s="348"/>
      <c r="G24" s="348"/>
      <c r="H24" s="34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40</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42</v>
      </c>
      <c r="G29" s="41"/>
      <c r="H29" s="41"/>
      <c r="I29" s="128" t="s">
        <v>41</v>
      </c>
      <c r="J29" s="45" t="s">
        <v>43</v>
      </c>
      <c r="K29" s="44"/>
    </row>
    <row r="30" spans="2:11" s="1" customFormat="1" ht="14.45" customHeight="1">
      <c r="B30" s="40"/>
      <c r="C30" s="41"/>
      <c r="D30" s="48" t="s">
        <v>44</v>
      </c>
      <c r="E30" s="48" t="s">
        <v>45</v>
      </c>
      <c r="F30" s="129">
        <f>ROUND(SUM(BE81:BE93), 2)</f>
        <v>0</v>
      </c>
      <c r="G30" s="41"/>
      <c r="H30" s="41"/>
      <c r="I30" s="130">
        <v>0.21</v>
      </c>
      <c r="J30" s="129">
        <f>ROUND(ROUND((SUM(BE81:BE93)), 2)*I30, 2)</f>
        <v>0</v>
      </c>
      <c r="K30" s="44"/>
    </row>
    <row r="31" spans="2:11" s="1" customFormat="1" ht="14.45" customHeight="1">
      <c r="B31" s="40"/>
      <c r="C31" s="41"/>
      <c r="D31" s="41"/>
      <c r="E31" s="48" t="s">
        <v>46</v>
      </c>
      <c r="F31" s="129">
        <f>ROUND(SUM(BF81:BF93), 2)</f>
        <v>0</v>
      </c>
      <c r="G31" s="41"/>
      <c r="H31" s="41"/>
      <c r="I31" s="130">
        <v>0.15</v>
      </c>
      <c r="J31" s="129">
        <f>ROUND(ROUND((SUM(BF81:BF93)), 2)*I31, 2)</f>
        <v>0</v>
      </c>
      <c r="K31" s="44"/>
    </row>
    <row r="32" spans="2:11" s="1" customFormat="1" ht="14.45" hidden="1" customHeight="1">
      <c r="B32" s="40"/>
      <c r="C32" s="41"/>
      <c r="D32" s="41"/>
      <c r="E32" s="48" t="s">
        <v>47</v>
      </c>
      <c r="F32" s="129">
        <f>ROUND(SUM(BG81:BG93), 2)</f>
        <v>0</v>
      </c>
      <c r="G32" s="41"/>
      <c r="H32" s="41"/>
      <c r="I32" s="130">
        <v>0.21</v>
      </c>
      <c r="J32" s="129">
        <v>0</v>
      </c>
      <c r="K32" s="44"/>
    </row>
    <row r="33" spans="2:11" s="1" customFormat="1" ht="14.45" hidden="1" customHeight="1">
      <c r="B33" s="40"/>
      <c r="C33" s="41"/>
      <c r="D33" s="41"/>
      <c r="E33" s="48" t="s">
        <v>48</v>
      </c>
      <c r="F33" s="129">
        <f>ROUND(SUM(BH81:BH93), 2)</f>
        <v>0</v>
      </c>
      <c r="G33" s="41"/>
      <c r="H33" s="41"/>
      <c r="I33" s="130">
        <v>0.15</v>
      </c>
      <c r="J33" s="129">
        <v>0</v>
      </c>
      <c r="K33" s="44"/>
    </row>
    <row r="34" spans="2:11" s="1" customFormat="1" ht="14.45" hidden="1" customHeight="1">
      <c r="B34" s="40"/>
      <c r="C34" s="41"/>
      <c r="D34" s="41"/>
      <c r="E34" s="48" t="s">
        <v>49</v>
      </c>
      <c r="F34" s="129">
        <f>ROUND(SUM(BI81:BI93),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50</v>
      </c>
      <c r="E36" s="78"/>
      <c r="F36" s="78"/>
      <c r="G36" s="133" t="s">
        <v>51</v>
      </c>
      <c r="H36" s="134" t="s">
        <v>52</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30"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7" t="s">
        <v>18</v>
      </c>
      <c r="D44" s="41"/>
      <c r="E44" s="41"/>
      <c r="F44" s="41"/>
      <c r="G44" s="41"/>
      <c r="H44" s="41"/>
      <c r="I44" s="117"/>
      <c r="J44" s="41"/>
      <c r="K44" s="44"/>
    </row>
    <row r="45" spans="2:11" s="1" customFormat="1" ht="16.5" customHeight="1">
      <c r="B45" s="40"/>
      <c r="C45" s="41"/>
      <c r="D45" s="41"/>
      <c r="E45" s="379" t="str">
        <f>E7</f>
        <v>III-2031 Vejprnice - inravilánová vstupní brána</v>
      </c>
      <c r="F45" s="380"/>
      <c r="G45" s="380"/>
      <c r="H45" s="380"/>
      <c r="I45" s="117"/>
      <c r="J45" s="41"/>
      <c r="K45" s="44"/>
    </row>
    <row r="46" spans="2:11" s="1" customFormat="1" ht="14.45" customHeight="1">
      <c r="B46" s="40"/>
      <c r="C46" s="37" t="s">
        <v>102</v>
      </c>
      <c r="D46" s="41"/>
      <c r="E46" s="41"/>
      <c r="F46" s="41"/>
      <c r="G46" s="41"/>
      <c r="H46" s="41"/>
      <c r="I46" s="117"/>
      <c r="J46" s="41"/>
      <c r="K46" s="44"/>
    </row>
    <row r="47" spans="2:11" s="1" customFormat="1" ht="17.25" customHeight="1">
      <c r="B47" s="40"/>
      <c r="C47" s="41"/>
      <c r="D47" s="41"/>
      <c r="E47" s="381" t="str">
        <f>E9</f>
        <v>SKU1605 - VON</v>
      </c>
      <c r="F47" s="382"/>
      <c r="G47" s="382"/>
      <c r="H47" s="382"/>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7" t="s">
        <v>25</v>
      </c>
      <c r="D49" s="41"/>
      <c r="E49" s="41"/>
      <c r="F49" s="35" t="str">
        <f>F12</f>
        <v xml:space="preserve"> </v>
      </c>
      <c r="G49" s="41"/>
      <c r="H49" s="41"/>
      <c r="I49" s="118" t="s">
        <v>27</v>
      </c>
      <c r="J49" s="119">
        <f>IF(J12="","",J12)</f>
        <v>43305</v>
      </c>
      <c r="K49" s="44"/>
    </row>
    <row r="50" spans="2:47" s="1" customFormat="1" ht="6.95" customHeight="1">
      <c r="B50" s="40"/>
      <c r="C50" s="41"/>
      <c r="D50" s="41"/>
      <c r="E50" s="41"/>
      <c r="F50" s="41"/>
      <c r="G50" s="41"/>
      <c r="H50" s="41"/>
      <c r="I50" s="117"/>
      <c r="J50" s="41"/>
      <c r="K50" s="44"/>
    </row>
    <row r="51" spans="2:47" s="1" customFormat="1">
      <c r="B51" s="40"/>
      <c r="C51" s="37" t="s">
        <v>30</v>
      </c>
      <c r="D51" s="41"/>
      <c r="E51" s="41"/>
      <c r="F51" s="35" t="str">
        <f>E15</f>
        <v>SÚS Plzeňského kraje</v>
      </c>
      <c r="G51" s="41"/>
      <c r="H51" s="41"/>
      <c r="I51" s="118" t="s">
        <v>36</v>
      </c>
      <c r="J51" s="348" t="str">
        <f>E21</f>
        <v>Projekční kancelář Ing.Škubalová</v>
      </c>
      <c r="K51" s="44"/>
    </row>
    <row r="52" spans="2:47" s="1" customFormat="1" ht="14.45" customHeight="1">
      <c r="B52" s="40"/>
      <c r="C52" s="37" t="s">
        <v>34</v>
      </c>
      <c r="D52" s="41"/>
      <c r="E52" s="41"/>
      <c r="F52" s="35" t="str">
        <f>IF(E18="","",E18)</f>
        <v/>
      </c>
      <c r="G52" s="41"/>
      <c r="H52" s="41"/>
      <c r="I52" s="117"/>
      <c r="J52" s="383"/>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J81</f>
        <v>0</v>
      </c>
      <c r="K56" s="44"/>
      <c r="AU56" s="24" t="s">
        <v>108</v>
      </c>
    </row>
    <row r="57" spans="2:47" s="7" customFormat="1" ht="24.95" customHeight="1">
      <c r="B57" s="148"/>
      <c r="C57" s="149"/>
      <c r="D57" s="150" t="s">
        <v>875</v>
      </c>
      <c r="E57" s="151"/>
      <c r="F57" s="151"/>
      <c r="G57" s="151"/>
      <c r="H57" s="151"/>
      <c r="I57" s="152"/>
      <c r="J57" s="153">
        <f>J82</f>
        <v>0</v>
      </c>
      <c r="K57" s="154"/>
    </row>
    <row r="58" spans="2:47" s="8" customFormat="1" ht="19.899999999999999" customHeight="1">
      <c r="B58" s="155"/>
      <c r="C58" s="156"/>
      <c r="D58" s="157" t="s">
        <v>876</v>
      </c>
      <c r="E58" s="158"/>
      <c r="F58" s="158"/>
      <c r="G58" s="158"/>
      <c r="H58" s="158"/>
      <c r="I58" s="159"/>
      <c r="J58" s="160">
        <f>J83</f>
        <v>0</v>
      </c>
      <c r="K58" s="161"/>
    </row>
    <row r="59" spans="2:47" s="8" customFormat="1" ht="19.899999999999999" customHeight="1">
      <c r="B59" s="155"/>
      <c r="C59" s="156"/>
      <c r="D59" s="157" t="s">
        <v>877</v>
      </c>
      <c r="E59" s="158"/>
      <c r="F59" s="158"/>
      <c r="G59" s="158"/>
      <c r="H59" s="158"/>
      <c r="I59" s="159"/>
      <c r="J59" s="160">
        <f>J88</f>
        <v>0</v>
      </c>
      <c r="K59" s="161"/>
    </row>
    <row r="60" spans="2:47" s="8" customFormat="1" ht="19.899999999999999" customHeight="1">
      <c r="B60" s="155"/>
      <c r="C60" s="156"/>
      <c r="D60" s="157" t="s">
        <v>878</v>
      </c>
      <c r="E60" s="158"/>
      <c r="F60" s="158"/>
      <c r="G60" s="158"/>
      <c r="H60" s="158"/>
      <c r="I60" s="159"/>
      <c r="J60" s="160">
        <f>J90</f>
        <v>0</v>
      </c>
      <c r="K60" s="161"/>
    </row>
    <row r="61" spans="2:47" s="8" customFormat="1" ht="19.899999999999999" customHeight="1">
      <c r="B61" s="155"/>
      <c r="C61" s="156"/>
      <c r="D61" s="157" t="s">
        <v>879</v>
      </c>
      <c r="E61" s="158"/>
      <c r="F61" s="158"/>
      <c r="G61" s="158"/>
      <c r="H61" s="158"/>
      <c r="I61" s="159"/>
      <c r="J61" s="160">
        <f>J92</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117</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16.5" customHeight="1">
      <c r="B71" s="40"/>
      <c r="C71" s="62"/>
      <c r="D71" s="62"/>
      <c r="E71" s="384" t="str">
        <f>E7</f>
        <v>III-2031 Vejprnice - inravilánová vstupní brána</v>
      </c>
      <c r="F71" s="385"/>
      <c r="G71" s="385"/>
      <c r="H71" s="385"/>
      <c r="I71" s="162"/>
      <c r="J71" s="62"/>
      <c r="K71" s="62"/>
      <c r="L71" s="60"/>
    </row>
    <row r="72" spans="2:20" s="1" customFormat="1" ht="14.45" customHeight="1">
      <c r="B72" s="40"/>
      <c r="C72" s="64" t="s">
        <v>102</v>
      </c>
      <c r="D72" s="62"/>
      <c r="E72" s="62"/>
      <c r="F72" s="62"/>
      <c r="G72" s="62"/>
      <c r="H72" s="62"/>
      <c r="I72" s="162"/>
      <c r="J72" s="62"/>
      <c r="K72" s="62"/>
      <c r="L72" s="60"/>
    </row>
    <row r="73" spans="2:20" s="1" customFormat="1" ht="17.25" customHeight="1">
      <c r="B73" s="40"/>
      <c r="C73" s="62"/>
      <c r="D73" s="62"/>
      <c r="E73" s="359" t="str">
        <f>E9</f>
        <v>SKU1605 - VON</v>
      </c>
      <c r="F73" s="386"/>
      <c r="G73" s="386"/>
      <c r="H73" s="386"/>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25</v>
      </c>
      <c r="D75" s="62"/>
      <c r="E75" s="62"/>
      <c r="F75" s="163" t="str">
        <f>F12</f>
        <v xml:space="preserve"> </v>
      </c>
      <c r="G75" s="62"/>
      <c r="H75" s="62"/>
      <c r="I75" s="164" t="s">
        <v>27</v>
      </c>
      <c r="J75" s="72">
        <f>IF(J12="","",J12)</f>
        <v>43305</v>
      </c>
      <c r="K75" s="62"/>
      <c r="L75" s="60"/>
    </row>
    <row r="76" spans="2:20" s="1" customFormat="1" ht="6.95" customHeight="1">
      <c r="B76" s="40"/>
      <c r="C76" s="62"/>
      <c r="D76" s="62"/>
      <c r="E76" s="62"/>
      <c r="F76" s="62"/>
      <c r="G76" s="62"/>
      <c r="H76" s="62"/>
      <c r="I76" s="162"/>
      <c r="J76" s="62"/>
      <c r="K76" s="62"/>
      <c r="L76" s="60"/>
    </row>
    <row r="77" spans="2:20" s="1" customFormat="1">
      <c r="B77" s="40"/>
      <c r="C77" s="64" t="s">
        <v>30</v>
      </c>
      <c r="D77" s="62"/>
      <c r="E77" s="62"/>
      <c r="F77" s="163" t="str">
        <f>E15</f>
        <v>SÚS Plzeňského kraje</v>
      </c>
      <c r="G77" s="62"/>
      <c r="H77" s="62"/>
      <c r="I77" s="164" t="s">
        <v>36</v>
      </c>
      <c r="J77" s="163" t="str">
        <f>E21</f>
        <v>Projekční kancelář Ing.Škubalová</v>
      </c>
      <c r="K77" s="62"/>
      <c r="L77" s="60"/>
    </row>
    <row r="78" spans="2:20" s="1" customFormat="1" ht="14.45" customHeight="1">
      <c r="B78" s="40"/>
      <c r="C78" s="64" t="s">
        <v>34</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118</v>
      </c>
      <c r="D80" s="167" t="s">
        <v>59</v>
      </c>
      <c r="E80" s="167" t="s">
        <v>55</v>
      </c>
      <c r="F80" s="167" t="s">
        <v>119</v>
      </c>
      <c r="G80" s="167" t="s">
        <v>120</v>
      </c>
      <c r="H80" s="167" t="s">
        <v>121</v>
      </c>
      <c r="I80" s="168" t="s">
        <v>122</v>
      </c>
      <c r="J80" s="167" t="s">
        <v>106</v>
      </c>
      <c r="K80" s="169" t="s">
        <v>123</v>
      </c>
      <c r="L80" s="170"/>
      <c r="M80" s="80" t="s">
        <v>124</v>
      </c>
      <c r="N80" s="81" t="s">
        <v>44</v>
      </c>
      <c r="O80" s="81" t="s">
        <v>125</v>
      </c>
      <c r="P80" s="81" t="s">
        <v>126</v>
      </c>
      <c r="Q80" s="81" t="s">
        <v>127</v>
      </c>
      <c r="R80" s="81" t="s">
        <v>128</v>
      </c>
      <c r="S80" s="81" t="s">
        <v>129</v>
      </c>
      <c r="T80" s="82" t="s">
        <v>130</v>
      </c>
    </row>
    <row r="81" spans="2:65" s="1" customFormat="1" ht="29.25" customHeight="1">
      <c r="B81" s="40"/>
      <c r="C81" s="86" t="s">
        <v>107</v>
      </c>
      <c r="D81" s="62"/>
      <c r="E81" s="62"/>
      <c r="F81" s="62"/>
      <c r="G81" s="62"/>
      <c r="H81" s="62"/>
      <c r="I81" s="162"/>
      <c r="J81" s="171">
        <f>BK81</f>
        <v>0</v>
      </c>
      <c r="K81" s="62"/>
      <c r="L81" s="60"/>
      <c r="M81" s="83"/>
      <c r="N81" s="84"/>
      <c r="O81" s="84"/>
      <c r="P81" s="172">
        <f>P82</f>
        <v>0</v>
      </c>
      <c r="Q81" s="84"/>
      <c r="R81" s="172">
        <f>R82</f>
        <v>0</v>
      </c>
      <c r="S81" s="84"/>
      <c r="T81" s="173">
        <f>T82</f>
        <v>0</v>
      </c>
      <c r="AT81" s="24" t="s">
        <v>73</v>
      </c>
      <c r="AU81" s="24" t="s">
        <v>108</v>
      </c>
      <c r="BK81" s="174">
        <f>BK82</f>
        <v>0</v>
      </c>
    </row>
    <row r="82" spans="2:65" s="10" customFormat="1" ht="37.35" customHeight="1">
      <c r="B82" s="175"/>
      <c r="C82" s="176"/>
      <c r="D82" s="177" t="s">
        <v>73</v>
      </c>
      <c r="E82" s="178" t="s">
        <v>880</v>
      </c>
      <c r="F82" s="178" t="s">
        <v>881</v>
      </c>
      <c r="G82" s="176"/>
      <c r="H82" s="176"/>
      <c r="I82" s="179"/>
      <c r="J82" s="180">
        <f>BK82</f>
        <v>0</v>
      </c>
      <c r="K82" s="176"/>
      <c r="L82" s="181"/>
      <c r="M82" s="182"/>
      <c r="N82" s="183"/>
      <c r="O82" s="183"/>
      <c r="P82" s="184">
        <f>P83+P88+P90+P92</f>
        <v>0</v>
      </c>
      <c r="Q82" s="183"/>
      <c r="R82" s="184">
        <f>R83+R88+R90+R92</f>
        <v>0</v>
      </c>
      <c r="S82" s="183"/>
      <c r="T82" s="185">
        <f>T83+T88+T90+T92</f>
        <v>0</v>
      </c>
      <c r="AR82" s="186" t="s">
        <v>162</v>
      </c>
      <c r="AT82" s="187" t="s">
        <v>73</v>
      </c>
      <c r="AU82" s="187" t="s">
        <v>74</v>
      </c>
      <c r="AY82" s="186" t="s">
        <v>133</v>
      </c>
      <c r="BK82" s="188">
        <f>BK83+BK88+BK90+BK92</f>
        <v>0</v>
      </c>
    </row>
    <row r="83" spans="2:65" s="10" customFormat="1" ht="19.899999999999999" customHeight="1">
      <c r="B83" s="175"/>
      <c r="C83" s="176"/>
      <c r="D83" s="177" t="s">
        <v>73</v>
      </c>
      <c r="E83" s="189" t="s">
        <v>882</v>
      </c>
      <c r="F83" s="189" t="s">
        <v>883</v>
      </c>
      <c r="G83" s="176"/>
      <c r="H83" s="176"/>
      <c r="I83" s="179"/>
      <c r="J83" s="190">
        <f>BK83</f>
        <v>0</v>
      </c>
      <c r="K83" s="176"/>
      <c r="L83" s="181"/>
      <c r="M83" s="182"/>
      <c r="N83" s="183"/>
      <c r="O83" s="183"/>
      <c r="P83" s="184">
        <f>SUM(P84:P87)</f>
        <v>0</v>
      </c>
      <c r="Q83" s="183"/>
      <c r="R83" s="184">
        <f>SUM(R84:R87)</f>
        <v>0</v>
      </c>
      <c r="S83" s="183"/>
      <c r="T83" s="185">
        <f>SUM(T84:T87)</f>
        <v>0</v>
      </c>
      <c r="AR83" s="186" t="s">
        <v>162</v>
      </c>
      <c r="AT83" s="187" t="s">
        <v>73</v>
      </c>
      <c r="AU83" s="187" t="s">
        <v>24</v>
      </c>
      <c r="AY83" s="186" t="s">
        <v>133</v>
      </c>
      <c r="BK83" s="188">
        <f>SUM(BK84:BK87)</f>
        <v>0</v>
      </c>
    </row>
    <row r="84" spans="2:65" s="1" customFormat="1" ht="16.5" customHeight="1">
      <c r="B84" s="40"/>
      <c r="C84" s="191" t="s">
        <v>24</v>
      </c>
      <c r="D84" s="191" t="s">
        <v>135</v>
      </c>
      <c r="E84" s="192" t="s">
        <v>884</v>
      </c>
      <c r="F84" s="193" t="s">
        <v>885</v>
      </c>
      <c r="G84" s="194" t="s">
        <v>886</v>
      </c>
      <c r="H84" s="195">
        <v>1</v>
      </c>
      <c r="I84" s="196"/>
      <c r="J84" s="197">
        <f>ROUND(I84*H84,2)</f>
        <v>0</v>
      </c>
      <c r="K84" s="193" t="s">
        <v>139</v>
      </c>
      <c r="L84" s="60"/>
      <c r="M84" s="198" t="s">
        <v>22</v>
      </c>
      <c r="N84" s="199" t="s">
        <v>45</v>
      </c>
      <c r="O84" s="41"/>
      <c r="P84" s="200">
        <f>O84*H84</f>
        <v>0</v>
      </c>
      <c r="Q84" s="200">
        <v>0</v>
      </c>
      <c r="R84" s="200">
        <f>Q84*H84</f>
        <v>0</v>
      </c>
      <c r="S84" s="200">
        <v>0</v>
      </c>
      <c r="T84" s="201">
        <f>S84*H84</f>
        <v>0</v>
      </c>
      <c r="AR84" s="24" t="s">
        <v>887</v>
      </c>
      <c r="AT84" s="24" t="s">
        <v>135</v>
      </c>
      <c r="AU84" s="24" t="s">
        <v>83</v>
      </c>
      <c r="AY84" s="24" t="s">
        <v>133</v>
      </c>
      <c r="BE84" s="202">
        <f>IF(N84="základní",J84,0)</f>
        <v>0</v>
      </c>
      <c r="BF84" s="202">
        <f>IF(N84="snížená",J84,0)</f>
        <v>0</v>
      </c>
      <c r="BG84" s="202">
        <f>IF(N84="zákl. přenesená",J84,0)</f>
        <v>0</v>
      </c>
      <c r="BH84" s="202">
        <f>IF(N84="sníž. přenesená",J84,0)</f>
        <v>0</v>
      </c>
      <c r="BI84" s="202">
        <f>IF(N84="nulová",J84,0)</f>
        <v>0</v>
      </c>
      <c r="BJ84" s="24" t="s">
        <v>24</v>
      </c>
      <c r="BK84" s="202">
        <f>ROUND(I84*H84,2)</f>
        <v>0</v>
      </c>
      <c r="BL84" s="24" t="s">
        <v>887</v>
      </c>
      <c r="BM84" s="24" t="s">
        <v>888</v>
      </c>
    </row>
    <row r="85" spans="2:65" s="1" customFormat="1" ht="16.5" customHeight="1">
      <c r="B85" s="40"/>
      <c r="C85" s="191" t="s">
        <v>83</v>
      </c>
      <c r="D85" s="191" t="s">
        <v>135</v>
      </c>
      <c r="E85" s="192" t="s">
        <v>889</v>
      </c>
      <c r="F85" s="193" t="s">
        <v>890</v>
      </c>
      <c r="G85" s="194" t="s">
        <v>886</v>
      </c>
      <c r="H85" s="195">
        <v>1</v>
      </c>
      <c r="I85" s="196"/>
      <c r="J85" s="197">
        <f>ROUND(I85*H85,2)</f>
        <v>0</v>
      </c>
      <c r="K85" s="193" t="s">
        <v>139</v>
      </c>
      <c r="L85" s="60"/>
      <c r="M85" s="198" t="s">
        <v>22</v>
      </c>
      <c r="N85" s="199" t="s">
        <v>45</v>
      </c>
      <c r="O85" s="41"/>
      <c r="P85" s="200">
        <f>O85*H85</f>
        <v>0</v>
      </c>
      <c r="Q85" s="200">
        <v>0</v>
      </c>
      <c r="R85" s="200">
        <f>Q85*H85</f>
        <v>0</v>
      </c>
      <c r="S85" s="200">
        <v>0</v>
      </c>
      <c r="T85" s="201">
        <f>S85*H85</f>
        <v>0</v>
      </c>
      <c r="AR85" s="24" t="s">
        <v>887</v>
      </c>
      <c r="AT85" s="24" t="s">
        <v>135</v>
      </c>
      <c r="AU85" s="24" t="s">
        <v>83</v>
      </c>
      <c r="AY85" s="24" t="s">
        <v>133</v>
      </c>
      <c r="BE85" s="202">
        <f>IF(N85="základní",J85,0)</f>
        <v>0</v>
      </c>
      <c r="BF85" s="202">
        <f>IF(N85="snížená",J85,0)</f>
        <v>0</v>
      </c>
      <c r="BG85" s="202">
        <f>IF(N85="zákl. přenesená",J85,0)</f>
        <v>0</v>
      </c>
      <c r="BH85" s="202">
        <f>IF(N85="sníž. přenesená",J85,0)</f>
        <v>0</v>
      </c>
      <c r="BI85" s="202">
        <f>IF(N85="nulová",J85,0)</f>
        <v>0</v>
      </c>
      <c r="BJ85" s="24" t="s">
        <v>24</v>
      </c>
      <c r="BK85" s="202">
        <f>ROUND(I85*H85,2)</f>
        <v>0</v>
      </c>
      <c r="BL85" s="24" t="s">
        <v>887</v>
      </c>
      <c r="BM85" s="24" t="s">
        <v>891</v>
      </c>
    </row>
    <row r="86" spans="2:65" s="1" customFormat="1" ht="16.5" customHeight="1">
      <c r="B86" s="40"/>
      <c r="C86" s="191" t="s">
        <v>153</v>
      </c>
      <c r="D86" s="191" t="s">
        <v>135</v>
      </c>
      <c r="E86" s="192" t="s">
        <v>892</v>
      </c>
      <c r="F86" s="193" t="s">
        <v>893</v>
      </c>
      <c r="G86" s="194" t="s">
        <v>886</v>
      </c>
      <c r="H86" s="195">
        <v>1</v>
      </c>
      <c r="I86" s="196"/>
      <c r="J86" s="197">
        <f>ROUND(I86*H86,2)</f>
        <v>0</v>
      </c>
      <c r="K86" s="193" t="s">
        <v>139</v>
      </c>
      <c r="L86" s="60"/>
      <c r="M86" s="198" t="s">
        <v>22</v>
      </c>
      <c r="N86" s="199" t="s">
        <v>45</v>
      </c>
      <c r="O86" s="41"/>
      <c r="P86" s="200">
        <f>O86*H86</f>
        <v>0</v>
      </c>
      <c r="Q86" s="200">
        <v>0</v>
      </c>
      <c r="R86" s="200">
        <f>Q86*H86</f>
        <v>0</v>
      </c>
      <c r="S86" s="200">
        <v>0</v>
      </c>
      <c r="T86" s="201">
        <f>S86*H86</f>
        <v>0</v>
      </c>
      <c r="AR86" s="24" t="s">
        <v>887</v>
      </c>
      <c r="AT86" s="24" t="s">
        <v>135</v>
      </c>
      <c r="AU86" s="24" t="s">
        <v>83</v>
      </c>
      <c r="AY86" s="24" t="s">
        <v>133</v>
      </c>
      <c r="BE86" s="202">
        <f>IF(N86="základní",J86,0)</f>
        <v>0</v>
      </c>
      <c r="BF86" s="202">
        <f>IF(N86="snížená",J86,0)</f>
        <v>0</v>
      </c>
      <c r="BG86" s="202">
        <f>IF(N86="zákl. přenesená",J86,0)</f>
        <v>0</v>
      </c>
      <c r="BH86" s="202">
        <f>IF(N86="sníž. přenesená",J86,0)</f>
        <v>0</v>
      </c>
      <c r="BI86" s="202">
        <f>IF(N86="nulová",J86,0)</f>
        <v>0</v>
      </c>
      <c r="BJ86" s="24" t="s">
        <v>24</v>
      </c>
      <c r="BK86" s="202">
        <f>ROUND(I86*H86,2)</f>
        <v>0</v>
      </c>
      <c r="BL86" s="24" t="s">
        <v>887</v>
      </c>
      <c r="BM86" s="24" t="s">
        <v>894</v>
      </c>
    </row>
    <row r="87" spans="2:65" s="1" customFormat="1" ht="16.5" customHeight="1">
      <c r="B87" s="40"/>
      <c r="C87" s="191" t="s">
        <v>140</v>
      </c>
      <c r="D87" s="191" t="s">
        <v>135</v>
      </c>
      <c r="E87" s="192" t="s">
        <v>895</v>
      </c>
      <c r="F87" s="193" t="s">
        <v>896</v>
      </c>
      <c r="G87" s="194" t="s">
        <v>886</v>
      </c>
      <c r="H87" s="195">
        <v>1</v>
      </c>
      <c r="I87" s="196"/>
      <c r="J87" s="197">
        <f>ROUND(I87*H87,2)</f>
        <v>0</v>
      </c>
      <c r="K87" s="193" t="s">
        <v>139</v>
      </c>
      <c r="L87" s="60"/>
      <c r="M87" s="198" t="s">
        <v>22</v>
      </c>
      <c r="N87" s="199" t="s">
        <v>45</v>
      </c>
      <c r="O87" s="41"/>
      <c r="P87" s="200">
        <f>O87*H87</f>
        <v>0</v>
      </c>
      <c r="Q87" s="200">
        <v>0</v>
      </c>
      <c r="R87" s="200">
        <f>Q87*H87</f>
        <v>0</v>
      </c>
      <c r="S87" s="200">
        <v>0</v>
      </c>
      <c r="T87" s="201">
        <f>S87*H87</f>
        <v>0</v>
      </c>
      <c r="AR87" s="24" t="s">
        <v>887</v>
      </c>
      <c r="AT87" s="24" t="s">
        <v>135</v>
      </c>
      <c r="AU87" s="24" t="s">
        <v>83</v>
      </c>
      <c r="AY87" s="24" t="s">
        <v>133</v>
      </c>
      <c r="BE87" s="202">
        <f>IF(N87="základní",J87,0)</f>
        <v>0</v>
      </c>
      <c r="BF87" s="202">
        <f>IF(N87="snížená",J87,0)</f>
        <v>0</v>
      </c>
      <c r="BG87" s="202">
        <f>IF(N87="zákl. přenesená",J87,0)</f>
        <v>0</v>
      </c>
      <c r="BH87" s="202">
        <f>IF(N87="sníž. přenesená",J87,0)</f>
        <v>0</v>
      </c>
      <c r="BI87" s="202">
        <f>IF(N87="nulová",J87,0)</f>
        <v>0</v>
      </c>
      <c r="BJ87" s="24" t="s">
        <v>24</v>
      </c>
      <c r="BK87" s="202">
        <f>ROUND(I87*H87,2)</f>
        <v>0</v>
      </c>
      <c r="BL87" s="24" t="s">
        <v>887</v>
      </c>
      <c r="BM87" s="24" t="s">
        <v>897</v>
      </c>
    </row>
    <row r="88" spans="2:65" s="10" customFormat="1" ht="29.85" customHeight="1">
      <c r="B88" s="175"/>
      <c r="C88" s="176"/>
      <c r="D88" s="177" t="s">
        <v>73</v>
      </c>
      <c r="E88" s="189" t="s">
        <v>898</v>
      </c>
      <c r="F88" s="189" t="s">
        <v>899</v>
      </c>
      <c r="G88" s="176"/>
      <c r="H88" s="176"/>
      <c r="I88" s="179"/>
      <c r="J88" s="190">
        <f>BK88</f>
        <v>0</v>
      </c>
      <c r="K88" s="176"/>
      <c r="L88" s="181"/>
      <c r="M88" s="182"/>
      <c r="N88" s="183"/>
      <c r="O88" s="183"/>
      <c r="P88" s="184">
        <f>P89</f>
        <v>0</v>
      </c>
      <c r="Q88" s="183"/>
      <c r="R88" s="184">
        <f>R89</f>
        <v>0</v>
      </c>
      <c r="S88" s="183"/>
      <c r="T88" s="185">
        <f>T89</f>
        <v>0</v>
      </c>
      <c r="AR88" s="186" t="s">
        <v>162</v>
      </c>
      <c r="AT88" s="187" t="s">
        <v>73</v>
      </c>
      <c r="AU88" s="187" t="s">
        <v>24</v>
      </c>
      <c r="AY88" s="186" t="s">
        <v>133</v>
      </c>
      <c r="BK88" s="188">
        <f>BK89</f>
        <v>0</v>
      </c>
    </row>
    <row r="89" spans="2:65" s="1" customFormat="1" ht="25.5" customHeight="1">
      <c r="B89" s="40"/>
      <c r="C89" s="191" t="s">
        <v>162</v>
      </c>
      <c r="D89" s="191" t="s">
        <v>135</v>
      </c>
      <c r="E89" s="192" t="s">
        <v>900</v>
      </c>
      <c r="F89" s="193" t="s">
        <v>901</v>
      </c>
      <c r="G89" s="194" t="s">
        <v>886</v>
      </c>
      <c r="H89" s="195">
        <v>1</v>
      </c>
      <c r="I89" s="196"/>
      <c r="J89" s="197">
        <f>ROUND(I89*H89,2)</f>
        <v>0</v>
      </c>
      <c r="K89" s="193" t="s">
        <v>139</v>
      </c>
      <c r="L89" s="60"/>
      <c r="M89" s="198" t="s">
        <v>22</v>
      </c>
      <c r="N89" s="199" t="s">
        <v>45</v>
      </c>
      <c r="O89" s="41"/>
      <c r="P89" s="200">
        <f>O89*H89</f>
        <v>0</v>
      </c>
      <c r="Q89" s="200">
        <v>0</v>
      </c>
      <c r="R89" s="200">
        <f>Q89*H89</f>
        <v>0</v>
      </c>
      <c r="S89" s="200">
        <v>0</v>
      </c>
      <c r="T89" s="201">
        <f>S89*H89</f>
        <v>0</v>
      </c>
      <c r="AR89" s="24" t="s">
        <v>887</v>
      </c>
      <c r="AT89" s="24" t="s">
        <v>135</v>
      </c>
      <c r="AU89" s="24" t="s">
        <v>83</v>
      </c>
      <c r="AY89" s="24" t="s">
        <v>133</v>
      </c>
      <c r="BE89" s="202">
        <f>IF(N89="základní",J89,0)</f>
        <v>0</v>
      </c>
      <c r="BF89" s="202">
        <f>IF(N89="snížená",J89,0)</f>
        <v>0</v>
      </c>
      <c r="BG89" s="202">
        <f>IF(N89="zákl. přenesená",J89,0)</f>
        <v>0</v>
      </c>
      <c r="BH89" s="202">
        <f>IF(N89="sníž. přenesená",J89,0)</f>
        <v>0</v>
      </c>
      <c r="BI89" s="202">
        <f>IF(N89="nulová",J89,0)</f>
        <v>0</v>
      </c>
      <c r="BJ89" s="24" t="s">
        <v>24</v>
      </c>
      <c r="BK89" s="202">
        <f>ROUND(I89*H89,2)</f>
        <v>0</v>
      </c>
      <c r="BL89" s="24" t="s">
        <v>887</v>
      </c>
      <c r="BM89" s="24" t="s">
        <v>902</v>
      </c>
    </row>
    <row r="90" spans="2:65" s="10" customFormat="1" ht="29.85" customHeight="1">
      <c r="B90" s="175"/>
      <c r="C90" s="176"/>
      <c r="D90" s="177" t="s">
        <v>73</v>
      </c>
      <c r="E90" s="189" t="s">
        <v>903</v>
      </c>
      <c r="F90" s="189" t="s">
        <v>904</v>
      </c>
      <c r="G90" s="176"/>
      <c r="H90" s="176"/>
      <c r="I90" s="179"/>
      <c r="J90" s="190">
        <f>BK90</f>
        <v>0</v>
      </c>
      <c r="K90" s="176"/>
      <c r="L90" s="181"/>
      <c r="M90" s="182"/>
      <c r="N90" s="183"/>
      <c r="O90" s="183"/>
      <c r="P90" s="184">
        <f>P91</f>
        <v>0</v>
      </c>
      <c r="Q90" s="183"/>
      <c r="R90" s="184">
        <f>R91</f>
        <v>0</v>
      </c>
      <c r="S90" s="183"/>
      <c r="T90" s="185">
        <f>T91</f>
        <v>0</v>
      </c>
      <c r="AR90" s="186" t="s">
        <v>162</v>
      </c>
      <c r="AT90" s="187" t="s">
        <v>73</v>
      </c>
      <c r="AU90" s="187" t="s">
        <v>24</v>
      </c>
      <c r="AY90" s="186" t="s">
        <v>133</v>
      </c>
      <c r="BK90" s="188">
        <f>BK91</f>
        <v>0</v>
      </c>
    </row>
    <row r="91" spans="2:65" s="1" customFormat="1" ht="16.5" customHeight="1">
      <c r="B91" s="40"/>
      <c r="C91" s="191" t="s">
        <v>168</v>
      </c>
      <c r="D91" s="191" t="s">
        <v>135</v>
      </c>
      <c r="E91" s="192" t="s">
        <v>905</v>
      </c>
      <c r="F91" s="193" t="s">
        <v>906</v>
      </c>
      <c r="G91" s="194" t="s">
        <v>886</v>
      </c>
      <c r="H91" s="195">
        <v>1</v>
      </c>
      <c r="I91" s="196"/>
      <c r="J91" s="197">
        <f>ROUND(I91*H91,2)</f>
        <v>0</v>
      </c>
      <c r="K91" s="193" t="s">
        <v>139</v>
      </c>
      <c r="L91" s="60"/>
      <c r="M91" s="198" t="s">
        <v>22</v>
      </c>
      <c r="N91" s="199" t="s">
        <v>45</v>
      </c>
      <c r="O91" s="41"/>
      <c r="P91" s="200">
        <f>O91*H91</f>
        <v>0</v>
      </c>
      <c r="Q91" s="200">
        <v>0</v>
      </c>
      <c r="R91" s="200">
        <f>Q91*H91</f>
        <v>0</v>
      </c>
      <c r="S91" s="200">
        <v>0</v>
      </c>
      <c r="T91" s="201">
        <f>S91*H91</f>
        <v>0</v>
      </c>
      <c r="AR91" s="24" t="s">
        <v>887</v>
      </c>
      <c r="AT91" s="24" t="s">
        <v>135</v>
      </c>
      <c r="AU91" s="24" t="s">
        <v>83</v>
      </c>
      <c r="AY91" s="24" t="s">
        <v>133</v>
      </c>
      <c r="BE91" s="202">
        <f>IF(N91="základní",J91,0)</f>
        <v>0</v>
      </c>
      <c r="BF91" s="202">
        <f>IF(N91="snížená",J91,0)</f>
        <v>0</v>
      </c>
      <c r="BG91" s="202">
        <f>IF(N91="zákl. přenesená",J91,0)</f>
        <v>0</v>
      </c>
      <c r="BH91" s="202">
        <f>IF(N91="sníž. přenesená",J91,0)</f>
        <v>0</v>
      </c>
      <c r="BI91" s="202">
        <f>IF(N91="nulová",J91,0)</f>
        <v>0</v>
      </c>
      <c r="BJ91" s="24" t="s">
        <v>24</v>
      </c>
      <c r="BK91" s="202">
        <f>ROUND(I91*H91,2)</f>
        <v>0</v>
      </c>
      <c r="BL91" s="24" t="s">
        <v>887</v>
      </c>
      <c r="BM91" s="24" t="s">
        <v>907</v>
      </c>
    </row>
    <row r="92" spans="2:65" s="10" customFormat="1" ht="29.85" customHeight="1">
      <c r="B92" s="175"/>
      <c r="C92" s="176"/>
      <c r="D92" s="177" t="s">
        <v>73</v>
      </c>
      <c r="E92" s="189" t="s">
        <v>908</v>
      </c>
      <c r="F92" s="189" t="s">
        <v>909</v>
      </c>
      <c r="G92" s="176"/>
      <c r="H92" s="176"/>
      <c r="I92" s="179"/>
      <c r="J92" s="190">
        <f>BK92</f>
        <v>0</v>
      </c>
      <c r="K92" s="176"/>
      <c r="L92" s="181"/>
      <c r="M92" s="182"/>
      <c r="N92" s="183"/>
      <c r="O92" s="183"/>
      <c r="P92" s="184">
        <f>P93</f>
        <v>0</v>
      </c>
      <c r="Q92" s="183"/>
      <c r="R92" s="184">
        <f>R93</f>
        <v>0</v>
      </c>
      <c r="S92" s="183"/>
      <c r="T92" s="185">
        <f>T93</f>
        <v>0</v>
      </c>
      <c r="AR92" s="186" t="s">
        <v>162</v>
      </c>
      <c r="AT92" s="187" t="s">
        <v>73</v>
      </c>
      <c r="AU92" s="187" t="s">
        <v>24</v>
      </c>
      <c r="AY92" s="186" t="s">
        <v>133</v>
      </c>
      <c r="BK92" s="188">
        <f>BK93</f>
        <v>0</v>
      </c>
    </row>
    <row r="93" spans="2:65" s="1" customFormat="1" ht="16.5" customHeight="1">
      <c r="B93" s="40"/>
      <c r="C93" s="191" t="s">
        <v>172</v>
      </c>
      <c r="D93" s="191" t="s">
        <v>135</v>
      </c>
      <c r="E93" s="192" t="s">
        <v>910</v>
      </c>
      <c r="F93" s="193" t="s">
        <v>911</v>
      </c>
      <c r="G93" s="194" t="s">
        <v>886</v>
      </c>
      <c r="H93" s="195">
        <v>1</v>
      </c>
      <c r="I93" s="196"/>
      <c r="J93" s="197">
        <f>ROUND(I93*H93,2)</f>
        <v>0</v>
      </c>
      <c r="K93" s="193" t="s">
        <v>139</v>
      </c>
      <c r="L93" s="60"/>
      <c r="M93" s="198" t="s">
        <v>22</v>
      </c>
      <c r="N93" s="248" t="s">
        <v>45</v>
      </c>
      <c r="O93" s="249"/>
      <c r="P93" s="250">
        <f>O93*H93</f>
        <v>0</v>
      </c>
      <c r="Q93" s="250">
        <v>0</v>
      </c>
      <c r="R93" s="250">
        <f>Q93*H93</f>
        <v>0</v>
      </c>
      <c r="S93" s="250">
        <v>0</v>
      </c>
      <c r="T93" s="251">
        <f>S93*H93</f>
        <v>0</v>
      </c>
      <c r="AR93" s="24" t="s">
        <v>887</v>
      </c>
      <c r="AT93" s="24" t="s">
        <v>135</v>
      </c>
      <c r="AU93" s="24" t="s">
        <v>83</v>
      </c>
      <c r="AY93" s="24" t="s">
        <v>133</v>
      </c>
      <c r="BE93" s="202">
        <f>IF(N93="základní",J93,0)</f>
        <v>0</v>
      </c>
      <c r="BF93" s="202">
        <f>IF(N93="snížená",J93,0)</f>
        <v>0</v>
      </c>
      <c r="BG93" s="202">
        <f>IF(N93="zákl. přenesená",J93,0)</f>
        <v>0</v>
      </c>
      <c r="BH93" s="202">
        <f>IF(N93="sníž. přenesená",J93,0)</f>
        <v>0</v>
      </c>
      <c r="BI93" s="202">
        <f>IF(N93="nulová",J93,0)</f>
        <v>0</v>
      </c>
      <c r="BJ93" s="24" t="s">
        <v>24</v>
      </c>
      <c r="BK93" s="202">
        <f>ROUND(I93*H93,2)</f>
        <v>0</v>
      </c>
      <c r="BL93" s="24" t="s">
        <v>887</v>
      </c>
      <c r="BM93" s="24" t="s">
        <v>912</v>
      </c>
    </row>
    <row r="94" spans="2:65" s="1" customFormat="1" ht="6.95" customHeight="1">
      <c r="B94" s="55"/>
      <c r="C94" s="56"/>
      <c r="D94" s="56"/>
      <c r="E94" s="56"/>
      <c r="F94" s="56"/>
      <c r="G94" s="56"/>
      <c r="H94" s="56"/>
      <c r="I94" s="138"/>
      <c r="J94" s="56"/>
      <c r="K94" s="56"/>
      <c r="L94" s="60"/>
    </row>
  </sheetData>
  <sheetProtection algorithmName="SHA-512" hashValue="jz029xgM8VsqbmNXu2dN5BSF0LQfhQYo76ELjQtENNzJPs/YybE+OHejjMqtPvbSR5gcMrCKol1ILHAKwEqz0Q==" saltValue="7Fo5bhKKvuqK/PRbY+DM/0k77/iLz3muWxNnRylbJQ93vrD/B94Xw98nwfoBsUcj3rGK30zrPXZpax93TFwzFg==" spinCount="100000" sheet="1" objects="1" scenarios="1" formatColumns="0" formatRows="0" autoFilter="0"/>
  <autoFilter ref="C80:K93"/>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3" customWidth="1"/>
    <col min="2" max="2" width="1.6640625" style="263" customWidth="1"/>
    <col min="3" max="4" width="5" style="263" customWidth="1"/>
    <col min="5" max="5" width="11.6640625" style="263" customWidth="1"/>
    <col min="6" max="6" width="9.1640625" style="263" customWidth="1"/>
    <col min="7" max="7" width="5" style="263" customWidth="1"/>
    <col min="8" max="8" width="77.83203125" style="263" customWidth="1"/>
    <col min="9" max="10" width="20" style="263" customWidth="1"/>
    <col min="11" max="11" width="1.6640625" style="263" customWidth="1"/>
  </cols>
  <sheetData>
    <row r="1" spans="2:11" ht="37.5" customHeight="1"/>
    <row r="2" spans="2:11" ht="7.5" customHeight="1">
      <c r="B2" s="264"/>
      <c r="C2" s="265"/>
      <c r="D2" s="265"/>
      <c r="E2" s="265"/>
      <c r="F2" s="265"/>
      <c r="G2" s="265"/>
      <c r="H2" s="265"/>
      <c r="I2" s="265"/>
      <c r="J2" s="265"/>
      <c r="K2" s="266"/>
    </row>
    <row r="3" spans="2:11" s="15" customFormat="1" ht="45" customHeight="1">
      <c r="B3" s="267"/>
      <c r="C3" s="391" t="s">
        <v>913</v>
      </c>
      <c r="D3" s="391"/>
      <c r="E3" s="391"/>
      <c r="F3" s="391"/>
      <c r="G3" s="391"/>
      <c r="H3" s="391"/>
      <c r="I3" s="391"/>
      <c r="J3" s="391"/>
      <c r="K3" s="268"/>
    </row>
    <row r="4" spans="2:11" ht="25.5" customHeight="1">
      <c r="B4" s="269"/>
      <c r="C4" s="395" t="s">
        <v>914</v>
      </c>
      <c r="D4" s="395"/>
      <c r="E4" s="395"/>
      <c r="F4" s="395"/>
      <c r="G4" s="395"/>
      <c r="H4" s="395"/>
      <c r="I4" s="395"/>
      <c r="J4" s="395"/>
      <c r="K4" s="270"/>
    </row>
    <row r="5" spans="2:11" ht="5.25" customHeight="1">
      <c r="B5" s="269"/>
      <c r="C5" s="271"/>
      <c r="D5" s="271"/>
      <c r="E5" s="271"/>
      <c r="F5" s="271"/>
      <c r="G5" s="271"/>
      <c r="H5" s="271"/>
      <c r="I5" s="271"/>
      <c r="J5" s="271"/>
      <c r="K5" s="270"/>
    </row>
    <row r="6" spans="2:11" ht="15" customHeight="1">
      <c r="B6" s="269"/>
      <c r="C6" s="394" t="s">
        <v>915</v>
      </c>
      <c r="D6" s="394"/>
      <c r="E6" s="394"/>
      <c r="F6" s="394"/>
      <c r="G6" s="394"/>
      <c r="H6" s="394"/>
      <c r="I6" s="394"/>
      <c r="J6" s="394"/>
      <c r="K6" s="270"/>
    </row>
    <row r="7" spans="2:11" ht="15" customHeight="1">
      <c r="B7" s="273"/>
      <c r="C7" s="394" t="s">
        <v>916</v>
      </c>
      <c r="D7" s="394"/>
      <c r="E7" s="394"/>
      <c r="F7" s="394"/>
      <c r="G7" s="394"/>
      <c r="H7" s="394"/>
      <c r="I7" s="394"/>
      <c r="J7" s="394"/>
      <c r="K7" s="270"/>
    </row>
    <row r="8" spans="2:11" ht="12.75" customHeight="1">
      <c r="B8" s="273"/>
      <c r="C8" s="272"/>
      <c r="D8" s="272"/>
      <c r="E8" s="272"/>
      <c r="F8" s="272"/>
      <c r="G8" s="272"/>
      <c r="H8" s="272"/>
      <c r="I8" s="272"/>
      <c r="J8" s="272"/>
      <c r="K8" s="270"/>
    </row>
    <row r="9" spans="2:11" ht="15" customHeight="1">
      <c r="B9" s="273"/>
      <c r="C9" s="394" t="s">
        <v>917</v>
      </c>
      <c r="D9" s="394"/>
      <c r="E9" s="394"/>
      <c r="F9" s="394"/>
      <c r="G9" s="394"/>
      <c r="H9" s="394"/>
      <c r="I9" s="394"/>
      <c r="J9" s="394"/>
      <c r="K9" s="270"/>
    </row>
    <row r="10" spans="2:11" ht="15" customHeight="1">
      <c r="B10" s="273"/>
      <c r="C10" s="272"/>
      <c r="D10" s="394" t="s">
        <v>918</v>
      </c>
      <c r="E10" s="394"/>
      <c r="F10" s="394"/>
      <c r="G10" s="394"/>
      <c r="H10" s="394"/>
      <c r="I10" s="394"/>
      <c r="J10" s="394"/>
      <c r="K10" s="270"/>
    </row>
    <row r="11" spans="2:11" ht="15" customHeight="1">
      <c r="B11" s="273"/>
      <c r="C11" s="274"/>
      <c r="D11" s="394" t="s">
        <v>919</v>
      </c>
      <c r="E11" s="394"/>
      <c r="F11" s="394"/>
      <c r="G11" s="394"/>
      <c r="H11" s="394"/>
      <c r="I11" s="394"/>
      <c r="J11" s="394"/>
      <c r="K11" s="270"/>
    </row>
    <row r="12" spans="2:11" ht="12.75" customHeight="1">
      <c r="B12" s="273"/>
      <c r="C12" s="274"/>
      <c r="D12" s="274"/>
      <c r="E12" s="274"/>
      <c r="F12" s="274"/>
      <c r="G12" s="274"/>
      <c r="H12" s="274"/>
      <c r="I12" s="274"/>
      <c r="J12" s="274"/>
      <c r="K12" s="270"/>
    </row>
    <row r="13" spans="2:11" ht="15" customHeight="1">
      <c r="B13" s="273"/>
      <c r="C13" s="274"/>
      <c r="D13" s="394" t="s">
        <v>920</v>
      </c>
      <c r="E13" s="394"/>
      <c r="F13" s="394"/>
      <c r="G13" s="394"/>
      <c r="H13" s="394"/>
      <c r="I13" s="394"/>
      <c r="J13" s="394"/>
      <c r="K13" s="270"/>
    </row>
    <row r="14" spans="2:11" ht="15" customHeight="1">
      <c r="B14" s="273"/>
      <c r="C14" s="274"/>
      <c r="D14" s="394" t="s">
        <v>921</v>
      </c>
      <c r="E14" s="394"/>
      <c r="F14" s="394"/>
      <c r="G14" s="394"/>
      <c r="H14" s="394"/>
      <c r="I14" s="394"/>
      <c r="J14" s="394"/>
      <c r="K14" s="270"/>
    </row>
    <row r="15" spans="2:11" ht="15" customHeight="1">
      <c r="B15" s="273"/>
      <c r="C15" s="274"/>
      <c r="D15" s="394" t="s">
        <v>922</v>
      </c>
      <c r="E15" s="394"/>
      <c r="F15" s="394"/>
      <c r="G15" s="394"/>
      <c r="H15" s="394"/>
      <c r="I15" s="394"/>
      <c r="J15" s="394"/>
      <c r="K15" s="270"/>
    </row>
    <row r="16" spans="2:11" ht="15" customHeight="1">
      <c r="B16" s="273"/>
      <c r="C16" s="274"/>
      <c r="D16" s="274"/>
      <c r="E16" s="275" t="s">
        <v>81</v>
      </c>
      <c r="F16" s="394" t="s">
        <v>923</v>
      </c>
      <c r="G16" s="394"/>
      <c r="H16" s="394"/>
      <c r="I16" s="394"/>
      <c r="J16" s="394"/>
      <c r="K16" s="270"/>
    </row>
    <row r="17" spans="2:11" ht="15" customHeight="1">
      <c r="B17" s="273"/>
      <c r="C17" s="274"/>
      <c r="D17" s="274"/>
      <c r="E17" s="275" t="s">
        <v>924</v>
      </c>
      <c r="F17" s="394" t="s">
        <v>925</v>
      </c>
      <c r="G17" s="394"/>
      <c r="H17" s="394"/>
      <c r="I17" s="394"/>
      <c r="J17" s="394"/>
      <c r="K17" s="270"/>
    </row>
    <row r="18" spans="2:11" ht="15" customHeight="1">
      <c r="B18" s="273"/>
      <c r="C18" s="274"/>
      <c r="D18" s="274"/>
      <c r="E18" s="275" t="s">
        <v>926</v>
      </c>
      <c r="F18" s="394" t="s">
        <v>927</v>
      </c>
      <c r="G18" s="394"/>
      <c r="H18" s="394"/>
      <c r="I18" s="394"/>
      <c r="J18" s="394"/>
      <c r="K18" s="270"/>
    </row>
    <row r="19" spans="2:11" ht="15" customHeight="1">
      <c r="B19" s="273"/>
      <c r="C19" s="274"/>
      <c r="D19" s="274"/>
      <c r="E19" s="275" t="s">
        <v>94</v>
      </c>
      <c r="F19" s="394" t="s">
        <v>928</v>
      </c>
      <c r="G19" s="394"/>
      <c r="H19" s="394"/>
      <c r="I19" s="394"/>
      <c r="J19" s="394"/>
      <c r="K19" s="270"/>
    </row>
    <row r="20" spans="2:11" ht="15" customHeight="1">
      <c r="B20" s="273"/>
      <c r="C20" s="274"/>
      <c r="D20" s="274"/>
      <c r="E20" s="275" t="s">
        <v>929</v>
      </c>
      <c r="F20" s="394" t="s">
        <v>930</v>
      </c>
      <c r="G20" s="394"/>
      <c r="H20" s="394"/>
      <c r="I20" s="394"/>
      <c r="J20" s="394"/>
      <c r="K20" s="270"/>
    </row>
    <row r="21" spans="2:11" ht="15" customHeight="1">
      <c r="B21" s="273"/>
      <c r="C21" s="274"/>
      <c r="D21" s="274"/>
      <c r="E21" s="275" t="s">
        <v>931</v>
      </c>
      <c r="F21" s="394" t="s">
        <v>932</v>
      </c>
      <c r="G21" s="394"/>
      <c r="H21" s="394"/>
      <c r="I21" s="394"/>
      <c r="J21" s="394"/>
      <c r="K21" s="270"/>
    </row>
    <row r="22" spans="2:11" ht="12.75" customHeight="1">
      <c r="B22" s="273"/>
      <c r="C22" s="274"/>
      <c r="D22" s="274"/>
      <c r="E22" s="274"/>
      <c r="F22" s="274"/>
      <c r="G22" s="274"/>
      <c r="H22" s="274"/>
      <c r="I22" s="274"/>
      <c r="J22" s="274"/>
      <c r="K22" s="270"/>
    </row>
    <row r="23" spans="2:11" ht="15" customHeight="1">
      <c r="B23" s="273"/>
      <c r="C23" s="394" t="s">
        <v>933</v>
      </c>
      <c r="D23" s="394"/>
      <c r="E23" s="394"/>
      <c r="F23" s="394"/>
      <c r="G23" s="394"/>
      <c r="H23" s="394"/>
      <c r="I23" s="394"/>
      <c r="J23" s="394"/>
      <c r="K23" s="270"/>
    </row>
    <row r="24" spans="2:11" ht="15" customHeight="1">
      <c r="B24" s="273"/>
      <c r="C24" s="394" t="s">
        <v>934</v>
      </c>
      <c r="D24" s="394"/>
      <c r="E24" s="394"/>
      <c r="F24" s="394"/>
      <c r="G24" s="394"/>
      <c r="H24" s="394"/>
      <c r="I24" s="394"/>
      <c r="J24" s="394"/>
      <c r="K24" s="270"/>
    </row>
    <row r="25" spans="2:11" ht="15" customHeight="1">
      <c r="B25" s="273"/>
      <c r="C25" s="272"/>
      <c r="D25" s="394" t="s">
        <v>935</v>
      </c>
      <c r="E25" s="394"/>
      <c r="F25" s="394"/>
      <c r="G25" s="394"/>
      <c r="H25" s="394"/>
      <c r="I25" s="394"/>
      <c r="J25" s="394"/>
      <c r="K25" s="270"/>
    </row>
    <row r="26" spans="2:11" ht="15" customHeight="1">
      <c r="B26" s="273"/>
      <c r="C26" s="274"/>
      <c r="D26" s="394" t="s">
        <v>936</v>
      </c>
      <c r="E26" s="394"/>
      <c r="F26" s="394"/>
      <c r="G26" s="394"/>
      <c r="H26" s="394"/>
      <c r="I26" s="394"/>
      <c r="J26" s="394"/>
      <c r="K26" s="270"/>
    </row>
    <row r="27" spans="2:11" ht="12.75" customHeight="1">
      <c r="B27" s="273"/>
      <c r="C27" s="274"/>
      <c r="D27" s="274"/>
      <c r="E27" s="274"/>
      <c r="F27" s="274"/>
      <c r="G27" s="274"/>
      <c r="H27" s="274"/>
      <c r="I27" s="274"/>
      <c r="J27" s="274"/>
      <c r="K27" s="270"/>
    </row>
    <row r="28" spans="2:11" ht="15" customHeight="1">
      <c r="B28" s="273"/>
      <c r="C28" s="274"/>
      <c r="D28" s="394" t="s">
        <v>937</v>
      </c>
      <c r="E28" s="394"/>
      <c r="F28" s="394"/>
      <c r="G28" s="394"/>
      <c r="H28" s="394"/>
      <c r="I28" s="394"/>
      <c r="J28" s="394"/>
      <c r="K28" s="270"/>
    </row>
    <row r="29" spans="2:11" ht="15" customHeight="1">
      <c r="B29" s="273"/>
      <c r="C29" s="274"/>
      <c r="D29" s="394" t="s">
        <v>938</v>
      </c>
      <c r="E29" s="394"/>
      <c r="F29" s="394"/>
      <c r="G29" s="394"/>
      <c r="H29" s="394"/>
      <c r="I29" s="394"/>
      <c r="J29" s="394"/>
      <c r="K29" s="270"/>
    </row>
    <row r="30" spans="2:11" ht="12.75" customHeight="1">
      <c r="B30" s="273"/>
      <c r="C30" s="274"/>
      <c r="D30" s="274"/>
      <c r="E30" s="274"/>
      <c r="F30" s="274"/>
      <c r="G30" s="274"/>
      <c r="H30" s="274"/>
      <c r="I30" s="274"/>
      <c r="J30" s="274"/>
      <c r="K30" s="270"/>
    </row>
    <row r="31" spans="2:11" ht="15" customHeight="1">
      <c r="B31" s="273"/>
      <c r="C31" s="274"/>
      <c r="D31" s="394" t="s">
        <v>939</v>
      </c>
      <c r="E31" s="394"/>
      <c r="F31" s="394"/>
      <c r="G31" s="394"/>
      <c r="H31" s="394"/>
      <c r="I31" s="394"/>
      <c r="J31" s="394"/>
      <c r="K31" s="270"/>
    </row>
    <row r="32" spans="2:11" ht="15" customHeight="1">
      <c r="B32" s="273"/>
      <c r="C32" s="274"/>
      <c r="D32" s="394" t="s">
        <v>940</v>
      </c>
      <c r="E32" s="394"/>
      <c r="F32" s="394"/>
      <c r="G32" s="394"/>
      <c r="H32" s="394"/>
      <c r="I32" s="394"/>
      <c r="J32" s="394"/>
      <c r="K32" s="270"/>
    </row>
    <row r="33" spans="2:11" ht="15" customHeight="1">
      <c r="B33" s="273"/>
      <c r="C33" s="274"/>
      <c r="D33" s="394" t="s">
        <v>941</v>
      </c>
      <c r="E33" s="394"/>
      <c r="F33" s="394"/>
      <c r="G33" s="394"/>
      <c r="H33" s="394"/>
      <c r="I33" s="394"/>
      <c r="J33" s="394"/>
      <c r="K33" s="270"/>
    </row>
    <row r="34" spans="2:11" ht="15" customHeight="1">
      <c r="B34" s="273"/>
      <c r="C34" s="274"/>
      <c r="D34" s="272"/>
      <c r="E34" s="276" t="s">
        <v>118</v>
      </c>
      <c r="F34" s="272"/>
      <c r="G34" s="394" t="s">
        <v>942</v>
      </c>
      <c r="H34" s="394"/>
      <c r="I34" s="394"/>
      <c r="J34" s="394"/>
      <c r="K34" s="270"/>
    </row>
    <row r="35" spans="2:11" ht="30.75" customHeight="1">
      <c r="B35" s="273"/>
      <c r="C35" s="274"/>
      <c r="D35" s="272"/>
      <c r="E35" s="276" t="s">
        <v>943</v>
      </c>
      <c r="F35" s="272"/>
      <c r="G35" s="394" t="s">
        <v>944</v>
      </c>
      <c r="H35" s="394"/>
      <c r="I35" s="394"/>
      <c r="J35" s="394"/>
      <c r="K35" s="270"/>
    </row>
    <row r="36" spans="2:11" ht="15" customHeight="1">
      <c r="B36" s="273"/>
      <c r="C36" s="274"/>
      <c r="D36" s="272"/>
      <c r="E36" s="276" t="s">
        <v>55</v>
      </c>
      <c r="F36" s="272"/>
      <c r="G36" s="394" t="s">
        <v>945</v>
      </c>
      <c r="H36" s="394"/>
      <c r="I36" s="394"/>
      <c r="J36" s="394"/>
      <c r="K36" s="270"/>
    </row>
    <row r="37" spans="2:11" ht="15" customHeight="1">
      <c r="B37" s="273"/>
      <c r="C37" s="274"/>
      <c r="D37" s="272"/>
      <c r="E37" s="276" t="s">
        <v>119</v>
      </c>
      <c r="F37" s="272"/>
      <c r="G37" s="394" t="s">
        <v>946</v>
      </c>
      <c r="H37" s="394"/>
      <c r="I37" s="394"/>
      <c r="J37" s="394"/>
      <c r="K37" s="270"/>
    </row>
    <row r="38" spans="2:11" ht="15" customHeight="1">
      <c r="B38" s="273"/>
      <c r="C38" s="274"/>
      <c r="D38" s="272"/>
      <c r="E38" s="276" t="s">
        <v>120</v>
      </c>
      <c r="F38" s="272"/>
      <c r="G38" s="394" t="s">
        <v>947</v>
      </c>
      <c r="H38" s="394"/>
      <c r="I38" s="394"/>
      <c r="J38" s="394"/>
      <c r="K38" s="270"/>
    </row>
    <row r="39" spans="2:11" ht="15" customHeight="1">
      <c r="B39" s="273"/>
      <c r="C39" s="274"/>
      <c r="D39" s="272"/>
      <c r="E39" s="276" t="s">
        <v>121</v>
      </c>
      <c r="F39" s="272"/>
      <c r="G39" s="394" t="s">
        <v>948</v>
      </c>
      <c r="H39" s="394"/>
      <c r="I39" s="394"/>
      <c r="J39" s="394"/>
      <c r="K39" s="270"/>
    </row>
    <row r="40" spans="2:11" ht="15" customHeight="1">
      <c r="B40" s="273"/>
      <c r="C40" s="274"/>
      <c r="D40" s="272"/>
      <c r="E40" s="276" t="s">
        <v>949</v>
      </c>
      <c r="F40" s="272"/>
      <c r="G40" s="394" t="s">
        <v>950</v>
      </c>
      <c r="H40" s="394"/>
      <c r="I40" s="394"/>
      <c r="J40" s="394"/>
      <c r="K40" s="270"/>
    </row>
    <row r="41" spans="2:11" ht="15" customHeight="1">
      <c r="B41" s="273"/>
      <c r="C41" s="274"/>
      <c r="D41" s="272"/>
      <c r="E41" s="276"/>
      <c r="F41" s="272"/>
      <c r="G41" s="394" t="s">
        <v>951</v>
      </c>
      <c r="H41" s="394"/>
      <c r="I41" s="394"/>
      <c r="J41" s="394"/>
      <c r="K41" s="270"/>
    </row>
    <row r="42" spans="2:11" ht="15" customHeight="1">
      <c r="B42" s="273"/>
      <c r="C42" s="274"/>
      <c r="D42" s="272"/>
      <c r="E42" s="276" t="s">
        <v>952</v>
      </c>
      <c r="F42" s="272"/>
      <c r="G42" s="394" t="s">
        <v>953</v>
      </c>
      <c r="H42" s="394"/>
      <c r="I42" s="394"/>
      <c r="J42" s="394"/>
      <c r="K42" s="270"/>
    </row>
    <row r="43" spans="2:11" ht="15" customHeight="1">
      <c r="B43" s="273"/>
      <c r="C43" s="274"/>
      <c r="D43" s="272"/>
      <c r="E43" s="276" t="s">
        <v>123</v>
      </c>
      <c r="F43" s="272"/>
      <c r="G43" s="394" t="s">
        <v>954</v>
      </c>
      <c r="H43" s="394"/>
      <c r="I43" s="394"/>
      <c r="J43" s="394"/>
      <c r="K43" s="270"/>
    </row>
    <row r="44" spans="2:11" ht="12.75" customHeight="1">
      <c r="B44" s="273"/>
      <c r="C44" s="274"/>
      <c r="D44" s="272"/>
      <c r="E44" s="272"/>
      <c r="F44" s="272"/>
      <c r="G44" s="272"/>
      <c r="H44" s="272"/>
      <c r="I44" s="272"/>
      <c r="J44" s="272"/>
      <c r="K44" s="270"/>
    </row>
    <row r="45" spans="2:11" ht="15" customHeight="1">
      <c r="B45" s="273"/>
      <c r="C45" s="274"/>
      <c r="D45" s="394" t="s">
        <v>955</v>
      </c>
      <c r="E45" s="394"/>
      <c r="F45" s="394"/>
      <c r="G45" s="394"/>
      <c r="H45" s="394"/>
      <c r="I45" s="394"/>
      <c r="J45" s="394"/>
      <c r="K45" s="270"/>
    </row>
    <row r="46" spans="2:11" ht="15" customHeight="1">
      <c r="B46" s="273"/>
      <c r="C46" s="274"/>
      <c r="D46" s="274"/>
      <c r="E46" s="394" t="s">
        <v>956</v>
      </c>
      <c r="F46" s="394"/>
      <c r="G46" s="394"/>
      <c r="H46" s="394"/>
      <c r="I46" s="394"/>
      <c r="J46" s="394"/>
      <c r="K46" s="270"/>
    </row>
    <row r="47" spans="2:11" ht="15" customHeight="1">
      <c r="B47" s="273"/>
      <c r="C47" s="274"/>
      <c r="D47" s="274"/>
      <c r="E47" s="394" t="s">
        <v>957</v>
      </c>
      <c r="F47" s="394"/>
      <c r="G47" s="394"/>
      <c r="H47" s="394"/>
      <c r="I47" s="394"/>
      <c r="J47" s="394"/>
      <c r="K47" s="270"/>
    </row>
    <row r="48" spans="2:11" ht="15" customHeight="1">
      <c r="B48" s="273"/>
      <c r="C48" s="274"/>
      <c r="D48" s="274"/>
      <c r="E48" s="394" t="s">
        <v>958</v>
      </c>
      <c r="F48" s="394"/>
      <c r="G48" s="394"/>
      <c r="H48" s="394"/>
      <c r="I48" s="394"/>
      <c r="J48" s="394"/>
      <c r="K48" s="270"/>
    </row>
    <row r="49" spans="2:11" ht="15" customHeight="1">
      <c r="B49" s="273"/>
      <c r="C49" s="274"/>
      <c r="D49" s="394" t="s">
        <v>959</v>
      </c>
      <c r="E49" s="394"/>
      <c r="F49" s="394"/>
      <c r="G49" s="394"/>
      <c r="H49" s="394"/>
      <c r="I49" s="394"/>
      <c r="J49" s="394"/>
      <c r="K49" s="270"/>
    </row>
    <row r="50" spans="2:11" ht="25.5" customHeight="1">
      <c r="B50" s="269"/>
      <c r="C50" s="395" t="s">
        <v>960</v>
      </c>
      <c r="D50" s="395"/>
      <c r="E50" s="395"/>
      <c r="F50" s="395"/>
      <c r="G50" s="395"/>
      <c r="H50" s="395"/>
      <c r="I50" s="395"/>
      <c r="J50" s="395"/>
      <c r="K50" s="270"/>
    </row>
    <row r="51" spans="2:11" ht="5.25" customHeight="1">
      <c r="B51" s="269"/>
      <c r="C51" s="271"/>
      <c r="D51" s="271"/>
      <c r="E51" s="271"/>
      <c r="F51" s="271"/>
      <c r="G51" s="271"/>
      <c r="H51" s="271"/>
      <c r="I51" s="271"/>
      <c r="J51" s="271"/>
      <c r="K51" s="270"/>
    </row>
    <row r="52" spans="2:11" ht="15" customHeight="1">
      <c r="B52" s="269"/>
      <c r="C52" s="394" t="s">
        <v>961</v>
      </c>
      <c r="D52" s="394"/>
      <c r="E52" s="394"/>
      <c r="F52" s="394"/>
      <c r="G52" s="394"/>
      <c r="H52" s="394"/>
      <c r="I52" s="394"/>
      <c r="J52" s="394"/>
      <c r="K52" s="270"/>
    </row>
    <row r="53" spans="2:11" ht="15" customHeight="1">
      <c r="B53" s="269"/>
      <c r="C53" s="394" t="s">
        <v>962</v>
      </c>
      <c r="D53" s="394"/>
      <c r="E53" s="394"/>
      <c r="F53" s="394"/>
      <c r="G53" s="394"/>
      <c r="H53" s="394"/>
      <c r="I53" s="394"/>
      <c r="J53" s="394"/>
      <c r="K53" s="270"/>
    </row>
    <row r="54" spans="2:11" ht="12.75" customHeight="1">
      <c r="B54" s="269"/>
      <c r="C54" s="272"/>
      <c r="D54" s="272"/>
      <c r="E54" s="272"/>
      <c r="F54" s="272"/>
      <c r="G54" s="272"/>
      <c r="H54" s="272"/>
      <c r="I54" s="272"/>
      <c r="J54" s="272"/>
      <c r="K54" s="270"/>
    </row>
    <row r="55" spans="2:11" ht="15" customHeight="1">
      <c r="B55" s="269"/>
      <c r="C55" s="394" t="s">
        <v>963</v>
      </c>
      <c r="D55" s="394"/>
      <c r="E55" s="394"/>
      <c r="F55" s="394"/>
      <c r="G55" s="394"/>
      <c r="H55" s="394"/>
      <c r="I55" s="394"/>
      <c r="J55" s="394"/>
      <c r="K55" s="270"/>
    </row>
    <row r="56" spans="2:11" ht="15" customHeight="1">
      <c r="B56" s="269"/>
      <c r="C56" s="274"/>
      <c r="D56" s="394" t="s">
        <v>964</v>
      </c>
      <c r="E56" s="394"/>
      <c r="F56" s="394"/>
      <c r="G56" s="394"/>
      <c r="H56" s="394"/>
      <c r="I56" s="394"/>
      <c r="J56" s="394"/>
      <c r="K56" s="270"/>
    </row>
    <row r="57" spans="2:11" ht="15" customHeight="1">
      <c r="B57" s="269"/>
      <c r="C57" s="274"/>
      <c r="D57" s="394" t="s">
        <v>965</v>
      </c>
      <c r="E57" s="394"/>
      <c r="F57" s="394"/>
      <c r="G57" s="394"/>
      <c r="H57" s="394"/>
      <c r="I57" s="394"/>
      <c r="J57" s="394"/>
      <c r="K57" s="270"/>
    </row>
    <row r="58" spans="2:11" ht="15" customHeight="1">
      <c r="B58" s="269"/>
      <c r="C58" s="274"/>
      <c r="D58" s="394" t="s">
        <v>966</v>
      </c>
      <c r="E58" s="394"/>
      <c r="F58" s="394"/>
      <c r="G58" s="394"/>
      <c r="H58" s="394"/>
      <c r="I58" s="394"/>
      <c r="J58" s="394"/>
      <c r="K58" s="270"/>
    </row>
    <row r="59" spans="2:11" ht="15" customHeight="1">
      <c r="B59" s="269"/>
      <c r="C59" s="274"/>
      <c r="D59" s="394" t="s">
        <v>967</v>
      </c>
      <c r="E59" s="394"/>
      <c r="F59" s="394"/>
      <c r="G59" s="394"/>
      <c r="H59" s="394"/>
      <c r="I59" s="394"/>
      <c r="J59" s="394"/>
      <c r="K59" s="270"/>
    </row>
    <row r="60" spans="2:11" ht="15" customHeight="1">
      <c r="B60" s="269"/>
      <c r="C60" s="274"/>
      <c r="D60" s="393" t="s">
        <v>968</v>
      </c>
      <c r="E60" s="393"/>
      <c r="F60" s="393"/>
      <c r="G60" s="393"/>
      <c r="H60" s="393"/>
      <c r="I60" s="393"/>
      <c r="J60" s="393"/>
      <c r="K60" s="270"/>
    </row>
    <row r="61" spans="2:11" ht="15" customHeight="1">
      <c r="B61" s="269"/>
      <c r="C61" s="274"/>
      <c r="D61" s="394" t="s">
        <v>969</v>
      </c>
      <c r="E61" s="394"/>
      <c r="F61" s="394"/>
      <c r="G61" s="394"/>
      <c r="H61" s="394"/>
      <c r="I61" s="394"/>
      <c r="J61" s="394"/>
      <c r="K61" s="270"/>
    </row>
    <row r="62" spans="2:11" ht="12.75" customHeight="1">
      <c r="B62" s="269"/>
      <c r="C62" s="274"/>
      <c r="D62" s="274"/>
      <c r="E62" s="277"/>
      <c r="F62" s="274"/>
      <c r="G62" s="274"/>
      <c r="H62" s="274"/>
      <c r="I62" s="274"/>
      <c r="J62" s="274"/>
      <c r="K62" s="270"/>
    </row>
    <row r="63" spans="2:11" ht="15" customHeight="1">
      <c r="B63" s="269"/>
      <c r="C63" s="274"/>
      <c r="D63" s="394" t="s">
        <v>970</v>
      </c>
      <c r="E63" s="394"/>
      <c r="F63" s="394"/>
      <c r="G63" s="394"/>
      <c r="H63" s="394"/>
      <c r="I63" s="394"/>
      <c r="J63" s="394"/>
      <c r="K63" s="270"/>
    </row>
    <row r="64" spans="2:11" ht="15" customHeight="1">
      <c r="B64" s="269"/>
      <c r="C64" s="274"/>
      <c r="D64" s="393" t="s">
        <v>971</v>
      </c>
      <c r="E64" s="393"/>
      <c r="F64" s="393"/>
      <c r="G64" s="393"/>
      <c r="H64" s="393"/>
      <c r="I64" s="393"/>
      <c r="J64" s="393"/>
      <c r="K64" s="270"/>
    </row>
    <row r="65" spans="2:11" ht="15" customHeight="1">
      <c r="B65" s="269"/>
      <c r="C65" s="274"/>
      <c r="D65" s="394" t="s">
        <v>972</v>
      </c>
      <c r="E65" s="394"/>
      <c r="F65" s="394"/>
      <c r="G65" s="394"/>
      <c r="H65" s="394"/>
      <c r="I65" s="394"/>
      <c r="J65" s="394"/>
      <c r="K65" s="270"/>
    </row>
    <row r="66" spans="2:11" ht="15" customHeight="1">
      <c r="B66" s="269"/>
      <c r="C66" s="274"/>
      <c r="D66" s="394" t="s">
        <v>973</v>
      </c>
      <c r="E66" s="394"/>
      <c r="F66" s="394"/>
      <c r="G66" s="394"/>
      <c r="H66" s="394"/>
      <c r="I66" s="394"/>
      <c r="J66" s="394"/>
      <c r="K66" s="270"/>
    </row>
    <row r="67" spans="2:11" ht="15" customHeight="1">
      <c r="B67" s="269"/>
      <c r="C67" s="274"/>
      <c r="D67" s="394" t="s">
        <v>974</v>
      </c>
      <c r="E67" s="394"/>
      <c r="F67" s="394"/>
      <c r="G67" s="394"/>
      <c r="H67" s="394"/>
      <c r="I67" s="394"/>
      <c r="J67" s="394"/>
      <c r="K67" s="270"/>
    </row>
    <row r="68" spans="2:11" ht="15" customHeight="1">
      <c r="B68" s="269"/>
      <c r="C68" s="274"/>
      <c r="D68" s="394" t="s">
        <v>975</v>
      </c>
      <c r="E68" s="394"/>
      <c r="F68" s="394"/>
      <c r="G68" s="394"/>
      <c r="H68" s="394"/>
      <c r="I68" s="394"/>
      <c r="J68" s="394"/>
      <c r="K68" s="270"/>
    </row>
    <row r="69" spans="2:11" ht="12.75" customHeight="1">
      <c r="B69" s="278"/>
      <c r="C69" s="279"/>
      <c r="D69" s="279"/>
      <c r="E69" s="279"/>
      <c r="F69" s="279"/>
      <c r="G69" s="279"/>
      <c r="H69" s="279"/>
      <c r="I69" s="279"/>
      <c r="J69" s="279"/>
      <c r="K69" s="280"/>
    </row>
    <row r="70" spans="2:11" ht="18.75" customHeight="1">
      <c r="B70" s="281"/>
      <c r="C70" s="281"/>
      <c r="D70" s="281"/>
      <c r="E70" s="281"/>
      <c r="F70" s="281"/>
      <c r="G70" s="281"/>
      <c r="H70" s="281"/>
      <c r="I70" s="281"/>
      <c r="J70" s="281"/>
      <c r="K70" s="282"/>
    </row>
    <row r="71" spans="2:11" ht="18.75" customHeight="1">
      <c r="B71" s="282"/>
      <c r="C71" s="282"/>
      <c r="D71" s="282"/>
      <c r="E71" s="282"/>
      <c r="F71" s="282"/>
      <c r="G71" s="282"/>
      <c r="H71" s="282"/>
      <c r="I71" s="282"/>
      <c r="J71" s="282"/>
      <c r="K71" s="282"/>
    </row>
    <row r="72" spans="2:11" ht="7.5" customHeight="1">
      <c r="B72" s="283"/>
      <c r="C72" s="284"/>
      <c r="D72" s="284"/>
      <c r="E72" s="284"/>
      <c r="F72" s="284"/>
      <c r="G72" s="284"/>
      <c r="H72" s="284"/>
      <c r="I72" s="284"/>
      <c r="J72" s="284"/>
      <c r="K72" s="285"/>
    </row>
    <row r="73" spans="2:11" ht="45" customHeight="1">
      <c r="B73" s="286"/>
      <c r="C73" s="392" t="s">
        <v>100</v>
      </c>
      <c r="D73" s="392"/>
      <c r="E73" s="392"/>
      <c r="F73" s="392"/>
      <c r="G73" s="392"/>
      <c r="H73" s="392"/>
      <c r="I73" s="392"/>
      <c r="J73" s="392"/>
      <c r="K73" s="287"/>
    </row>
    <row r="74" spans="2:11" ht="17.25" customHeight="1">
      <c r="B74" s="286"/>
      <c r="C74" s="288" t="s">
        <v>976</v>
      </c>
      <c r="D74" s="288"/>
      <c r="E74" s="288"/>
      <c r="F74" s="288" t="s">
        <v>977</v>
      </c>
      <c r="G74" s="289"/>
      <c r="H74" s="288" t="s">
        <v>119</v>
      </c>
      <c r="I74" s="288" t="s">
        <v>59</v>
      </c>
      <c r="J74" s="288" t="s">
        <v>978</v>
      </c>
      <c r="K74" s="287"/>
    </row>
    <row r="75" spans="2:11" ht="17.25" customHeight="1">
      <c r="B75" s="286"/>
      <c r="C75" s="290" t="s">
        <v>979</v>
      </c>
      <c r="D75" s="290"/>
      <c r="E75" s="290"/>
      <c r="F75" s="291" t="s">
        <v>980</v>
      </c>
      <c r="G75" s="292"/>
      <c r="H75" s="290"/>
      <c r="I75" s="290"/>
      <c r="J75" s="290" t="s">
        <v>981</v>
      </c>
      <c r="K75" s="287"/>
    </row>
    <row r="76" spans="2:11" ht="5.25" customHeight="1">
      <c r="B76" s="286"/>
      <c r="C76" s="293"/>
      <c r="D76" s="293"/>
      <c r="E76" s="293"/>
      <c r="F76" s="293"/>
      <c r="G76" s="294"/>
      <c r="H76" s="293"/>
      <c r="I76" s="293"/>
      <c r="J76" s="293"/>
      <c r="K76" s="287"/>
    </row>
    <row r="77" spans="2:11" ht="15" customHeight="1">
      <c r="B77" s="286"/>
      <c r="C77" s="276" t="s">
        <v>55</v>
      </c>
      <c r="D77" s="293"/>
      <c r="E77" s="293"/>
      <c r="F77" s="295" t="s">
        <v>982</v>
      </c>
      <c r="G77" s="294"/>
      <c r="H77" s="276" t="s">
        <v>983</v>
      </c>
      <c r="I77" s="276" t="s">
        <v>984</v>
      </c>
      <c r="J77" s="276">
        <v>20</v>
      </c>
      <c r="K77" s="287"/>
    </row>
    <row r="78" spans="2:11" ht="15" customHeight="1">
      <c r="B78" s="286"/>
      <c r="C78" s="276" t="s">
        <v>985</v>
      </c>
      <c r="D78" s="276"/>
      <c r="E78" s="276"/>
      <c r="F78" s="295" t="s">
        <v>982</v>
      </c>
      <c r="G78" s="294"/>
      <c r="H78" s="276" t="s">
        <v>986</v>
      </c>
      <c r="I78" s="276" t="s">
        <v>984</v>
      </c>
      <c r="J78" s="276">
        <v>120</v>
      </c>
      <c r="K78" s="287"/>
    </row>
    <row r="79" spans="2:11" ht="15" customHeight="1">
      <c r="B79" s="296"/>
      <c r="C79" s="276" t="s">
        <v>987</v>
      </c>
      <c r="D79" s="276"/>
      <c r="E79" s="276"/>
      <c r="F79" s="295" t="s">
        <v>988</v>
      </c>
      <c r="G79" s="294"/>
      <c r="H79" s="276" t="s">
        <v>989</v>
      </c>
      <c r="I79" s="276" t="s">
        <v>984</v>
      </c>
      <c r="J79" s="276">
        <v>50</v>
      </c>
      <c r="K79" s="287"/>
    </row>
    <row r="80" spans="2:11" ht="15" customHeight="1">
      <c r="B80" s="296"/>
      <c r="C80" s="276" t="s">
        <v>990</v>
      </c>
      <c r="D80" s="276"/>
      <c r="E80" s="276"/>
      <c r="F80" s="295" t="s">
        <v>982</v>
      </c>
      <c r="G80" s="294"/>
      <c r="H80" s="276" t="s">
        <v>991</v>
      </c>
      <c r="I80" s="276" t="s">
        <v>992</v>
      </c>
      <c r="J80" s="276"/>
      <c r="K80" s="287"/>
    </row>
    <row r="81" spans="2:11" ht="15" customHeight="1">
      <c r="B81" s="296"/>
      <c r="C81" s="297" t="s">
        <v>993</v>
      </c>
      <c r="D81" s="297"/>
      <c r="E81" s="297"/>
      <c r="F81" s="298" t="s">
        <v>988</v>
      </c>
      <c r="G81" s="297"/>
      <c r="H81" s="297" t="s">
        <v>994</v>
      </c>
      <c r="I81" s="297" t="s">
        <v>984</v>
      </c>
      <c r="J81" s="297">
        <v>15</v>
      </c>
      <c r="K81" s="287"/>
    </row>
    <row r="82" spans="2:11" ht="15" customHeight="1">
      <c r="B82" s="296"/>
      <c r="C82" s="297" t="s">
        <v>995</v>
      </c>
      <c r="D82" s="297"/>
      <c r="E82" s="297"/>
      <c r="F82" s="298" t="s">
        <v>988</v>
      </c>
      <c r="G82" s="297"/>
      <c r="H82" s="297" t="s">
        <v>996</v>
      </c>
      <c r="I82" s="297" t="s">
        <v>984</v>
      </c>
      <c r="J82" s="297">
        <v>15</v>
      </c>
      <c r="K82" s="287"/>
    </row>
    <row r="83" spans="2:11" ht="15" customHeight="1">
      <c r="B83" s="296"/>
      <c r="C83" s="297" t="s">
        <v>997</v>
      </c>
      <c r="D83" s="297"/>
      <c r="E83" s="297"/>
      <c r="F83" s="298" t="s">
        <v>988</v>
      </c>
      <c r="G83" s="297"/>
      <c r="H83" s="297" t="s">
        <v>998</v>
      </c>
      <c r="I83" s="297" t="s">
        <v>984</v>
      </c>
      <c r="J83" s="297">
        <v>20</v>
      </c>
      <c r="K83" s="287"/>
    </row>
    <row r="84" spans="2:11" ht="15" customHeight="1">
      <c r="B84" s="296"/>
      <c r="C84" s="297" t="s">
        <v>999</v>
      </c>
      <c r="D84" s="297"/>
      <c r="E84" s="297"/>
      <c r="F84" s="298" t="s">
        <v>988</v>
      </c>
      <c r="G84" s="297"/>
      <c r="H84" s="297" t="s">
        <v>1000</v>
      </c>
      <c r="I84" s="297" t="s">
        <v>984</v>
      </c>
      <c r="J84" s="297">
        <v>20</v>
      </c>
      <c r="K84" s="287"/>
    </row>
    <row r="85" spans="2:11" ht="15" customHeight="1">
      <c r="B85" s="296"/>
      <c r="C85" s="276" t="s">
        <v>1001</v>
      </c>
      <c r="D85" s="276"/>
      <c r="E85" s="276"/>
      <c r="F85" s="295" t="s">
        <v>988</v>
      </c>
      <c r="G85" s="294"/>
      <c r="H85" s="276" t="s">
        <v>1002</v>
      </c>
      <c r="I85" s="276" t="s">
        <v>984</v>
      </c>
      <c r="J85" s="276">
        <v>50</v>
      </c>
      <c r="K85" s="287"/>
    </row>
    <row r="86" spans="2:11" ht="15" customHeight="1">
      <c r="B86" s="296"/>
      <c r="C86" s="276" t="s">
        <v>1003</v>
      </c>
      <c r="D86" s="276"/>
      <c r="E86" s="276"/>
      <c r="F86" s="295" t="s">
        <v>988</v>
      </c>
      <c r="G86" s="294"/>
      <c r="H86" s="276" t="s">
        <v>1004</v>
      </c>
      <c r="I86" s="276" t="s">
        <v>984</v>
      </c>
      <c r="J86" s="276">
        <v>20</v>
      </c>
      <c r="K86" s="287"/>
    </row>
    <row r="87" spans="2:11" ht="15" customHeight="1">
      <c r="B87" s="296"/>
      <c r="C87" s="276" t="s">
        <v>1005</v>
      </c>
      <c r="D87" s="276"/>
      <c r="E87" s="276"/>
      <c r="F87" s="295" t="s">
        <v>988</v>
      </c>
      <c r="G87" s="294"/>
      <c r="H87" s="276" t="s">
        <v>1006</v>
      </c>
      <c r="I87" s="276" t="s">
        <v>984</v>
      </c>
      <c r="J87" s="276">
        <v>20</v>
      </c>
      <c r="K87" s="287"/>
    </row>
    <row r="88" spans="2:11" ht="15" customHeight="1">
      <c r="B88" s="296"/>
      <c r="C88" s="276" t="s">
        <v>1007</v>
      </c>
      <c r="D88" s="276"/>
      <c r="E88" s="276"/>
      <c r="F88" s="295" t="s">
        <v>988</v>
      </c>
      <c r="G88" s="294"/>
      <c r="H88" s="276" t="s">
        <v>1008</v>
      </c>
      <c r="I88" s="276" t="s">
        <v>984</v>
      </c>
      <c r="J88" s="276">
        <v>50</v>
      </c>
      <c r="K88" s="287"/>
    </row>
    <row r="89" spans="2:11" ht="15" customHeight="1">
      <c r="B89" s="296"/>
      <c r="C89" s="276" t="s">
        <v>1009</v>
      </c>
      <c r="D89" s="276"/>
      <c r="E89" s="276"/>
      <c r="F89" s="295" t="s">
        <v>988</v>
      </c>
      <c r="G89" s="294"/>
      <c r="H89" s="276" t="s">
        <v>1009</v>
      </c>
      <c r="I89" s="276" t="s">
        <v>984</v>
      </c>
      <c r="J89" s="276">
        <v>50</v>
      </c>
      <c r="K89" s="287"/>
    </row>
    <row r="90" spans="2:11" ht="15" customHeight="1">
      <c r="B90" s="296"/>
      <c r="C90" s="276" t="s">
        <v>124</v>
      </c>
      <c r="D90" s="276"/>
      <c r="E90" s="276"/>
      <c r="F90" s="295" t="s">
        <v>988</v>
      </c>
      <c r="G90" s="294"/>
      <c r="H90" s="276" t="s">
        <v>1010</v>
      </c>
      <c r="I90" s="276" t="s">
        <v>984</v>
      </c>
      <c r="J90" s="276">
        <v>255</v>
      </c>
      <c r="K90" s="287"/>
    </row>
    <row r="91" spans="2:11" ht="15" customHeight="1">
      <c r="B91" s="296"/>
      <c r="C91" s="276" t="s">
        <v>1011</v>
      </c>
      <c r="D91" s="276"/>
      <c r="E91" s="276"/>
      <c r="F91" s="295" t="s">
        <v>982</v>
      </c>
      <c r="G91" s="294"/>
      <c r="H91" s="276" t="s">
        <v>1012</v>
      </c>
      <c r="I91" s="276" t="s">
        <v>1013</v>
      </c>
      <c r="J91" s="276"/>
      <c r="K91" s="287"/>
    </row>
    <row r="92" spans="2:11" ht="15" customHeight="1">
      <c r="B92" s="296"/>
      <c r="C92" s="276" t="s">
        <v>1014</v>
      </c>
      <c r="D92" s="276"/>
      <c r="E92" s="276"/>
      <c r="F92" s="295" t="s">
        <v>982</v>
      </c>
      <c r="G92" s="294"/>
      <c r="H92" s="276" t="s">
        <v>1015</v>
      </c>
      <c r="I92" s="276" t="s">
        <v>1016</v>
      </c>
      <c r="J92" s="276"/>
      <c r="K92" s="287"/>
    </row>
    <row r="93" spans="2:11" ht="15" customHeight="1">
      <c r="B93" s="296"/>
      <c r="C93" s="276" t="s">
        <v>1017</v>
      </c>
      <c r="D93" s="276"/>
      <c r="E93" s="276"/>
      <c r="F93" s="295" t="s">
        <v>982</v>
      </c>
      <c r="G93" s="294"/>
      <c r="H93" s="276" t="s">
        <v>1017</v>
      </c>
      <c r="I93" s="276" t="s">
        <v>1016</v>
      </c>
      <c r="J93" s="276"/>
      <c r="K93" s="287"/>
    </row>
    <row r="94" spans="2:11" ht="15" customHeight="1">
      <c r="B94" s="296"/>
      <c r="C94" s="276" t="s">
        <v>40</v>
      </c>
      <c r="D94" s="276"/>
      <c r="E94" s="276"/>
      <c r="F94" s="295" t="s">
        <v>982</v>
      </c>
      <c r="G94" s="294"/>
      <c r="H94" s="276" t="s">
        <v>1018</v>
      </c>
      <c r="I94" s="276" t="s">
        <v>1016</v>
      </c>
      <c r="J94" s="276"/>
      <c r="K94" s="287"/>
    </row>
    <row r="95" spans="2:11" ht="15" customHeight="1">
      <c r="B95" s="296"/>
      <c r="C95" s="276" t="s">
        <v>50</v>
      </c>
      <c r="D95" s="276"/>
      <c r="E95" s="276"/>
      <c r="F95" s="295" t="s">
        <v>982</v>
      </c>
      <c r="G95" s="294"/>
      <c r="H95" s="276" t="s">
        <v>1019</v>
      </c>
      <c r="I95" s="276" t="s">
        <v>1016</v>
      </c>
      <c r="J95" s="276"/>
      <c r="K95" s="287"/>
    </row>
    <row r="96" spans="2:11" ht="15" customHeight="1">
      <c r="B96" s="299"/>
      <c r="C96" s="300"/>
      <c r="D96" s="300"/>
      <c r="E96" s="300"/>
      <c r="F96" s="300"/>
      <c r="G96" s="300"/>
      <c r="H96" s="300"/>
      <c r="I96" s="300"/>
      <c r="J96" s="300"/>
      <c r="K96" s="301"/>
    </row>
    <row r="97" spans="2:11" ht="18.75" customHeight="1">
      <c r="B97" s="302"/>
      <c r="C97" s="303"/>
      <c r="D97" s="303"/>
      <c r="E97" s="303"/>
      <c r="F97" s="303"/>
      <c r="G97" s="303"/>
      <c r="H97" s="303"/>
      <c r="I97" s="303"/>
      <c r="J97" s="303"/>
      <c r="K97" s="302"/>
    </row>
    <row r="98" spans="2:11" ht="18.75" customHeight="1">
      <c r="B98" s="282"/>
      <c r="C98" s="282"/>
      <c r="D98" s="282"/>
      <c r="E98" s="282"/>
      <c r="F98" s="282"/>
      <c r="G98" s="282"/>
      <c r="H98" s="282"/>
      <c r="I98" s="282"/>
      <c r="J98" s="282"/>
      <c r="K98" s="282"/>
    </row>
    <row r="99" spans="2:11" ht="7.5" customHeight="1">
      <c r="B99" s="283"/>
      <c r="C99" s="284"/>
      <c r="D99" s="284"/>
      <c r="E99" s="284"/>
      <c r="F99" s="284"/>
      <c r="G99" s="284"/>
      <c r="H99" s="284"/>
      <c r="I99" s="284"/>
      <c r="J99" s="284"/>
      <c r="K99" s="285"/>
    </row>
    <row r="100" spans="2:11" ht="45" customHeight="1">
      <c r="B100" s="286"/>
      <c r="C100" s="392" t="s">
        <v>1020</v>
      </c>
      <c r="D100" s="392"/>
      <c r="E100" s="392"/>
      <c r="F100" s="392"/>
      <c r="G100" s="392"/>
      <c r="H100" s="392"/>
      <c r="I100" s="392"/>
      <c r="J100" s="392"/>
      <c r="K100" s="287"/>
    </row>
    <row r="101" spans="2:11" ht="17.25" customHeight="1">
      <c r="B101" s="286"/>
      <c r="C101" s="288" t="s">
        <v>976</v>
      </c>
      <c r="D101" s="288"/>
      <c r="E101" s="288"/>
      <c r="F101" s="288" t="s">
        <v>977</v>
      </c>
      <c r="G101" s="289"/>
      <c r="H101" s="288" t="s">
        <v>119</v>
      </c>
      <c r="I101" s="288" t="s">
        <v>59</v>
      </c>
      <c r="J101" s="288" t="s">
        <v>978</v>
      </c>
      <c r="K101" s="287"/>
    </row>
    <row r="102" spans="2:11" ht="17.25" customHeight="1">
      <c r="B102" s="286"/>
      <c r="C102" s="290" t="s">
        <v>979</v>
      </c>
      <c r="D102" s="290"/>
      <c r="E102" s="290"/>
      <c r="F102" s="291" t="s">
        <v>980</v>
      </c>
      <c r="G102" s="292"/>
      <c r="H102" s="290"/>
      <c r="I102" s="290"/>
      <c r="J102" s="290" t="s">
        <v>981</v>
      </c>
      <c r="K102" s="287"/>
    </row>
    <row r="103" spans="2:11" ht="5.25" customHeight="1">
      <c r="B103" s="286"/>
      <c r="C103" s="288"/>
      <c r="D103" s="288"/>
      <c r="E103" s="288"/>
      <c r="F103" s="288"/>
      <c r="G103" s="304"/>
      <c r="H103" s="288"/>
      <c r="I103" s="288"/>
      <c r="J103" s="288"/>
      <c r="K103" s="287"/>
    </row>
    <row r="104" spans="2:11" ht="15" customHeight="1">
      <c r="B104" s="286"/>
      <c r="C104" s="276" t="s">
        <v>55</v>
      </c>
      <c r="D104" s="293"/>
      <c r="E104" s="293"/>
      <c r="F104" s="295" t="s">
        <v>982</v>
      </c>
      <c r="G104" s="304"/>
      <c r="H104" s="276" t="s">
        <v>1021</v>
      </c>
      <c r="I104" s="276" t="s">
        <v>984</v>
      </c>
      <c r="J104" s="276">
        <v>20</v>
      </c>
      <c r="K104" s="287"/>
    </row>
    <row r="105" spans="2:11" ht="15" customHeight="1">
      <c r="B105" s="286"/>
      <c r="C105" s="276" t="s">
        <v>985</v>
      </c>
      <c r="D105" s="276"/>
      <c r="E105" s="276"/>
      <c r="F105" s="295" t="s">
        <v>982</v>
      </c>
      <c r="G105" s="276"/>
      <c r="H105" s="276" t="s">
        <v>1021</v>
      </c>
      <c r="I105" s="276" t="s">
        <v>984</v>
      </c>
      <c r="J105" s="276">
        <v>120</v>
      </c>
      <c r="K105" s="287"/>
    </row>
    <row r="106" spans="2:11" ht="15" customHeight="1">
      <c r="B106" s="296"/>
      <c r="C106" s="276" t="s">
        <v>987</v>
      </c>
      <c r="D106" s="276"/>
      <c r="E106" s="276"/>
      <c r="F106" s="295" t="s">
        <v>988</v>
      </c>
      <c r="G106" s="276"/>
      <c r="H106" s="276" t="s">
        <v>1021</v>
      </c>
      <c r="I106" s="276" t="s">
        <v>984</v>
      </c>
      <c r="J106" s="276">
        <v>50</v>
      </c>
      <c r="K106" s="287"/>
    </row>
    <row r="107" spans="2:11" ht="15" customHeight="1">
      <c r="B107" s="296"/>
      <c r="C107" s="276" t="s">
        <v>990</v>
      </c>
      <c r="D107" s="276"/>
      <c r="E107" s="276"/>
      <c r="F107" s="295" t="s">
        <v>982</v>
      </c>
      <c r="G107" s="276"/>
      <c r="H107" s="276" t="s">
        <v>1021</v>
      </c>
      <c r="I107" s="276" t="s">
        <v>992</v>
      </c>
      <c r="J107" s="276"/>
      <c r="K107" s="287"/>
    </row>
    <row r="108" spans="2:11" ht="15" customHeight="1">
      <c r="B108" s="296"/>
      <c r="C108" s="276" t="s">
        <v>1001</v>
      </c>
      <c r="D108" s="276"/>
      <c r="E108" s="276"/>
      <c r="F108" s="295" t="s">
        <v>988</v>
      </c>
      <c r="G108" s="276"/>
      <c r="H108" s="276" t="s">
        <v>1021</v>
      </c>
      <c r="I108" s="276" t="s">
        <v>984</v>
      </c>
      <c r="J108" s="276">
        <v>50</v>
      </c>
      <c r="K108" s="287"/>
    </row>
    <row r="109" spans="2:11" ht="15" customHeight="1">
      <c r="B109" s="296"/>
      <c r="C109" s="276" t="s">
        <v>1009</v>
      </c>
      <c r="D109" s="276"/>
      <c r="E109" s="276"/>
      <c r="F109" s="295" t="s">
        <v>988</v>
      </c>
      <c r="G109" s="276"/>
      <c r="H109" s="276" t="s">
        <v>1021</v>
      </c>
      <c r="I109" s="276" t="s">
        <v>984</v>
      </c>
      <c r="J109" s="276">
        <v>50</v>
      </c>
      <c r="K109" s="287"/>
    </row>
    <row r="110" spans="2:11" ht="15" customHeight="1">
      <c r="B110" s="296"/>
      <c r="C110" s="276" t="s">
        <v>1007</v>
      </c>
      <c r="D110" s="276"/>
      <c r="E110" s="276"/>
      <c r="F110" s="295" t="s">
        <v>988</v>
      </c>
      <c r="G110" s="276"/>
      <c r="H110" s="276" t="s">
        <v>1021</v>
      </c>
      <c r="I110" s="276" t="s">
        <v>984</v>
      </c>
      <c r="J110" s="276">
        <v>50</v>
      </c>
      <c r="K110" s="287"/>
    </row>
    <row r="111" spans="2:11" ht="15" customHeight="1">
      <c r="B111" s="296"/>
      <c r="C111" s="276" t="s">
        <v>55</v>
      </c>
      <c r="D111" s="276"/>
      <c r="E111" s="276"/>
      <c r="F111" s="295" t="s">
        <v>982</v>
      </c>
      <c r="G111" s="276"/>
      <c r="H111" s="276" t="s">
        <v>1022</v>
      </c>
      <c r="I111" s="276" t="s">
        <v>984</v>
      </c>
      <c r="J111" s="276">
        <v>20</v>
      </c>
      <c r="K111" s="287"/>
    </row>
    <row r="112" spans="2:11" ht="15" customHeight="1">
      <c r="B112" s="296"/>
      <c r="C112" s="276" t="s">
        <v>1023</v>
      </c>
      <c r="D112" s="276"/>
      <c r="E112" s="276"/>
      <c r="F112" s="295" t="s">
        <v>982</v>
      </c>
      <c r="G112" s="276"/>
      <c r="H112" s="276" t="s">
        <v>1024</v>
      </c>
      <c r="I112" s="276" t="s">
        <v>984</v>
      </c>
      <c r="J112" s="276">
        <v>120</v>
      </c>
      <c r="K112" s="287"/>
    </row>
    <row r="113" spans="2:11" ht="15" customHeight="1">
      <c r="B113" s="296"/>
      <c r="C113" s="276" t="s">
        <v>40</v>
      </c>
      <c r="D113" s="276"/>
      <c r="E113" s="276"/>
      <c r="F113" s="295" t="s">
        <v>982</v>
      </c>
      <c r="G113" s="276"/>
      <c r="H113" s="276" t="s">
        <v>1025</v>
      </c>
      <c r="I113" s="276" t="s">
        <v>1016</v>
      </c>
      <c r="J113" s="276"/>
      <c r="K113" s="287"/>
    </row>
    <row r="114" spans="2:11" ht="15" customHeight="1">
      <c r="B114" s="296"/>
      <c r="C114" s="276" t="s">
        <v>50</v>
      </c>
      <c r="D114" s="276"/>
      <c r="E114" s="276"/>
      <c r="F114" s="295" t="s">
        <v>982</v>
      </c>
      <c r="G114" s="276"/>
      <c r="H114" s="276" t="s">
        <v>1026</v>
      </c>
      <c r="I114" s="276" t="s">
        <v>1016</v>
      </c>
      <c r="J114" s="276"/>
      <c r="K114" s="287"/>
    </row>
    <row r="115" spans="2:11" ht="15" customHeight="1">
      <c r="B115" s="296"/>
      <c r="C115" s="276" t="s">
        <v>59</v>
      </c>
      <c r="D115" s="276"/>
      <c r="E115" s="276"/>
      <c r="F115" s="295" t="s">
        <v>982</v>
      </c>
      <c r="G115" s="276"/>
      <c r="H115" s="276" t="s">
        <v>1027</v>
      </c>
      <c r="I115" s="276" t="s">
        <v>1028</v>
      </c>
      <c r="J115" s="276"/>
      <c r="K115" s="287"/>
    </row>
    <row r="116" spans="2:11" ht="15" customHeight="1">
      <c r="B116" s="299"/>
      <c r="C116" s="305"/>
      <c r="D116" s="305"/>
      <c r="E116" s="305"/>
      <c r="F116" s="305"/>
      <c r="G116" s="305"/>
      <c r="H116" s="305"/>
      <c r="I116" s="305"/>
      <c r="J116" s="305"/>
      <c r="K116" s="301"/>
    </row>
    <row r="117" spans="2:11" ht="18.75" customHeight="1">
      <c r="B117" s="306"/>
      <c r="C117" s="272"/>
      <c r="D117" s="272"/>
      <c r="E117" s="272"/>
      <c r="F117" s="307"/>
      <c r="G117" s="272"/>
      <c r="H117" s="272"/>
      <c r="I117" s="272"/>
      <c r="J117" s="272"/>
      <c r="K117" s="306"/>
    </row>
    <row r="118" spans="2:11" ht="18.75" customHeight="1">
      <c r="B118" s="282"/>
      <c r="C118" s="282"/>
      <c r="D118" s="282"/>
      <c r="E118" s="282"/>
      <c r="F118" s="282"/>
      <c r="G118" s="282"/>
      <c r="H118" s="282"/>
      <c r="I118" s="282"/>
      <c r="J118" s="282"/>
      <c r="K118" s="282"/>
    </row>
    <row r="119" spans="2:11" ht="7.5" customHeight="1">
      <c r="B119" s="308"/>
      <c r="C119" s="309"/>
      <c r="D119" s="309"/>
      <c r="E119" s="309"/>
      <c r="F119" s="309"/>
      <c r="G119" s="309"/>
      <c r="H119" s="309"/>
      <c r="I119" s="309"/>
      <c r="J119" s="309"/>
      <c r="K119" s="310"/>
    </row>
    <row r="120" spans="2:11" ht="45" customHeight="1">
      <c r="B120" s="311"/>
      <c r="C120" s="391" t="s">
        <v>1029</v>
      </c>
      <c r="D120" s="391"/>
      <c r="E120" s="391"/>
      <c r="F120" s="391"/>
      <c r="G120" s="391"/>
      <c r="H120" s="391"/>
      <c r="I120" s="391"/>
      <c r="J120" s="391"/>
      <c r="K120" s="312"/>
    </row>
    <row r="121" spans="2:11" ht="17.25" customHeight="1">
      <c r="B121" s="313"/>
      <c r="C121" s="288" t="s">
        <v>976</v>
      </c>
      <c r="D121" s="288"/>
      <c r="E121" s="288"/>
      <c r="F121" s="288" t="s">
        <v>977</v>
      </c>
      <c r="G121" s="289"/>
      <c r="H121" s="288" t="s">
        <v>119</v>
      </c>
      <c r="I121" s="288" t="s">
        <v>59</v>
      </c>
      <c r="J121" s="288" t="s">
        <v>978</v>
      </c>
      <c r="K121" s="314"/>
    </row>
    <row r="122" spans="2:11" ht="17.25" customHeight="1">
      <c r="B122" s="313"/>
      <c r="C122" s="290" t="s">
        <v>979</v>
      </c>
      <c r="D122" s="290"/>
      <c r="E122" s="290"/>
      <c r="F122" s="291" t="s">
        <v>980</v>
      </c>
      <c r="G122" s="292"/>
      <c r="H122" s="290"/>
      <c r="I122" s="290"/>
      <c r="J122" s="290" t="s">
        <v>981</v>
      </c>
      <c r="K122" s="314"/>
    </row>
    <row r="123" spans="2:11" ht="5.25" customHeight="1">
      <c r="B123" s="315"/>
      <c r="C123" s="293"/>
      <c r="D123" s="293"/>
      <c r="E123" s="293"/>
      <c r="F123" s="293"/>
      <c r="G123" s="276"/>
      <c r="H123" s="293"/>
      <c r="I123" s="293"/>
      <c r="J123" s="293"/>
      <c r="K123" s="316"/>
    </row>
    <row r="124" spans="2:11" ht="15" customHeight="1">
      <c r="B124" s="315"/>
      <c r="C124" s="276" t="s">
        <v>985</v>
      </c>
      <c r="D124" s="293"/>
      <c r="E124" s="293"/>
      <c r="F124" s="295" t="s">
        <v>982</v>
      </c>
      <c r="G124" s="276"/>
      <c r="H124" s="276" t="s">
        <v>1021</v>
      </c>
      <c r="I124" s="276" t="s">
        <v>984</v>
      </c>
      <c r="J124" s="276">
        <v>120</v>
      </c>
      <c r="K124" s="317"/>
    </row>
    <row r="125" spans="2:11" ht="15" customHeight="1">
      <c r="B125" s="315"/>
      <c r="C125" s="276" t="s">
        <v>1030</v>
      </c>
      <c r="D125" s="276"/>
      <c r="E125" s="276"/>
      <c r="F125" s="295" t="s">
        <v>982</v>
      </c>
      <c r="G125" s="276"/>
      <c r="H125" s="276" t="s">
        <v>1031</v>
      </c>
      <c r="I125" s="276" t="s">
        <v>984</v>
      </c>
      <c r="J125" s="276" t="s">
        <v>1032</v>
      </c>
      <c r="K125" s="317"/>
    </row>
    <row r="126" spans="2:11" ht="15" customHeight="1">
      <c r="B126" s="315"/>
      <c r="C126" s="276" t="s">
        <v>931</v>
      </c>
      <c r="D126" s="276"/>
      <c r="E126" s="276"/>
      <c r="F126" s="295" t="s">
        <v>982</v>
      </c>
      <c r="G126" s="276"/>
      <c r="H126" s="276" t="s">
        <v>1033</v>
      </c>
      <c r="I126" s="276" t="s">
        <v>984</v>
      </c>
      <c r="J126" s="276" t="s">
        <v>1032</v>
      </c>
      <c r="K126" s="317"/>
    </row>
    <row r="127" spans="2:11" ht="15" customHeight="1">
      <c r="B127" s="315"/>
      <c r="C127" s="276" t="s">
        <v>993</v>
      </c>
      <c r="D127" s="276"/>
      <c r="E127" s="276"/>
      <c r="F127" s="295" t="s">
        <v>988</v>
      </c>
      <c r="G127" s="276"/>
      <c r="H127" s="276" t="s">
        <v>994</v>
      </c>
      <c r="I127" s="276" t="s">
        <v>984</v>
      </c>
      <c r="J127" s="276">
        <v>15</v>
      </c>
      <c r="K127" s="317"/>
    </row>
    <row r="128" spans="2:11" ht="15" customHeight="1">
      <c r="B128" s="315"/>
      <c r="C128" s="297" t="s">
        <v>995</v>
      </c>
      <c r="D128" s="297"/>
      <c r="E128" s="297"/>
      <c r="F128" s="298" t="s">
        <v>988</v>
      </c>
      <c r="G128" s="297"/>
      <c r="H128" s="297" t="s">
        <v>996</v>
      </c>
      <c r="I128" s="297" t="s">
        <v>984</v>
      </c>
      <c r="J128" s="297">
        <v>15</v>
      </c>
      <c r="K128" s="317"/>
    </row>
    <row r="129" spans="2:11" ht="15" customHeight="1">
      <c r="B129" s="315"/>
      <c r="C129" s="297" t="s">
        <v>997</v>
      </c>
      <c r="D129" s="297"/>
      <c r="E129" s="297"/>
      <c r="F129" s="298" t="s">
        <v>988</v>
      </c>
      <c r="G129" s="297"/>
      <c r="H129" s="297" t="s">
        <v>998</v>
      </c>
      <c r="I129" s="297" t="s">
        <v>984</v>
      </c>
      <c r="J129" s="297">
        <v>20</v>
      </c>
      <c r="K129" s="317"/>
    </row>
    <row r="130" spans="2:11" ht="15" customHeight="1">
      <c r="B130" s="315"/>
      <c r="C130" s="297" t="s">
        <v>999</v>
      </c>
      <c r="D130" s="297"/>
      <c r="E130" s="297"/>
      <c r="F130" s="298" t="s">
        <v>988</v>
      </c>
      <c r="G130" s="297"/>
      <c r="H130" s="297" t="s">
        <v>1000</v>
      </c>
      <c r="I130" s="297" t="s">
        <v>984</v>
      </c>
      <c r="J130" s="297">
        <v>20</v>
      </c>
      <c r="K130" s="317"/>
    </row>
    <row r="131" spans="2:11" ht="15" customHeight="1">
      <c r="B131" s="315"/>
      <c r="C131" s="276" t="s">
        <v>987</v>
      </c>
      <c r="D131" s="276"/>
      <c r="E131" s="276"/>
      <c r="F131" s="295" t="s">
        <v>988</v>
      </c>
      <c r="G131" s="276"/>
      <c r="H131" s="276" t="s">
        <v>1021</v>
      </c>
      <c r="I131" s="276" t="s">
        <v>984</v>
      </c>
      <c r="J131" s="276">
        <v>50</v>
      </c>
      <c r="K131" s="317"/>
    </row>
    <row r="132" spans="2:11" ht="15" customHeight="1">
      <c r="B132" s="315"/>
      <c r="C132" s="276" t="s">
        <v>1001</v>
      </c>
      <c r="D132" s="276"/>
      <c r="E132" s="276"/>
      <c r="F132" s="295" t="s">
        <v>988</v>
      </c>
      <c r="G132" s="276"/>
      <c r="H132" s="276" t="s">
        <v>1021</v>
      </c>
      <c r="I132" s="276" t="s">
        <v>984</v>
      </c>
      <c r="J132" s="276">
        <v>50</v>
      </c>
      <c r="K132" s="317"/>
    </row>
    <row r="133" spans="2:11" ht="15" customHeight="1">
      <c r="B133" s="315"/>
      <c r="C133" s="276" t="s">
        <v>1007</v>
      </c>
      <c r="D133" s="276"/>
      <c r="E133" s="276"/>
      <c r="F133" s="295" t="s">
        <v>988</v>
      </c>
      <c r="G133" s="276"/>
      <c r="H133" s="276" t="s">
        <v>1021</v>
      </c>
      <c r="I133" s="276" t="s">
        <v>984</v>
      </c>
      <c r="J133" s="276">
        <v>50</v>
      </c>
      <c r="K133" s="317"/>
    </row>
    <row r="134" spans="2:11" ht="15" customHeight="1">
      <c r="B134" s="315"/>
      <c r="C134" s="276" t="s">
        <v>1009</v>
      </c>
      <c r="D134" s="276"/>
      <c r="E134" s="276"/>
      <c r="F134" s="295" t="s">
        <v>988</v>
      </c>
      <c r="G134" s="276"/>
      <c r="H134" s="276" t="s">
        <v>1021</v>
      </c>
      <c r="I134" s="276" t="s">
        <v>984</v>
      </c>
      <c r="J134" s="276">
        <v>50</v>
      </c>
      <c r="K134" s="317"/>
    </row>
    <row r="135" spans="2:11" ht="15" customHeight="1">
      <c r="B135" s="315"/>
      <c r="C135" s="276" t="s">
        <v>124</v>
      </c>
      <c r="D135" s="276"/>
      <c r="E135" s="276"/>
      <c r="F135" s="295" t="s">
        <v>988</v>
      </c>
      <c r="G135" s="276"/>
      <c r="H135" s="276" t="s">
        <v>1034</v>
      </c>
      <c r="I135" s="276" t="s">
        <v>984</v>
      </c>
      <c r="J135" s="276">
        <v>255</v>
      </c>
      <c r="K135" s="317"/>
    </row>
    <row r="136" spans="2:11" ht="15" customHeight="1">
      <c r="B136" s="315"/>
      <c r="C136" s="276" t="s">
        <v>1011</v>
      </c>
      <c r="D136" s="276"/>
      <c r="E136" s="276"/>
      <c r="F136" s="295" t="s">
        <v>982</v>
      </c>
      <c r="G136" s="276"/>
      <c r="H136" s="276" t="s">
        <v>1035</v>
      </c>
      <c r="I136" s="276" t="s">
        <v>1013</v>
      </c>
      <c r="J136" s="276"/>
      <c r="K136" s="317"/>
    </row>
    <row r="137" spans="2:11" ht="15" customHeight="1">
      <c r="B137" s="315"/>
      <c r="C137" s="276" t="s">
        <v>1014</v>
      </c>
      <c r="D137" s="276"/>
      <c r="E137" s="276"/>
      <c r="F137" s="295" t="s">
        <v>982</v>
      </c>
      <c r="G137" s="276"/>
      <c r="H137" s="276" t="s">
        <v>1036</v>
      </c>
      <c r="I137" s="276" t="s">
        <v>1016</v>
      </c>
      <c r="J137" s="276"/>
      <c r="K137" s="317"/>
    </row>
    <row r="138" spans="2:11" ht="15" customHeight="1">
      <c r="B138" s="315"/>
      <c r="C138" s="276" t="s">
        <v>1017</v>
      </c>
      <c r="D138" s="276"/>
      <c r="E138" s="276"/>
      <c r="F138" s="295" t="s">
        <v>982</v>
      </c>
      <c r="G138" s="276"/>
      <c r="H138" s="276" t="s">
        <v>1017</v>
      </c>
      <c r="I138" s="276" t="s">
        <v>1016</v>
      </c>
      <c r="J138" s="276"/>
      <c r="K138" s="317"/>
    </row>
    <row r="139" spans="2:11" ht="15" customHeight="1">
      <c r="B139" s="315"/>
      <c r="C139" s="276" t="s">
        <v>40</v>
      </c>
      <c r="D139" s="276"/>
      <c r="E139" s="276"/>
      <c r="F139" s="295" t="s">
        <v>982</v>
      </c>
      <c r="G139" s="276"/>
      <c r="H139" s="276" t="s">
        <v>1037</v>
      </c>
      <c r="I139" s="276" t="s">
        <v>1016</v>
      </c>
      <c r="J139" s="276"/>
      <c r="K139" s="317"/>
    </row>
    <row r="140" spans="2:11" ht="15" customHeight="1">
      <c r="B140" s="315"/>
      <c r="C140" s="276" t="s">
        <v>1038</v>
      </c>
      <c r="D140" s="276"/>
      <c r="E140" s="276"/>
      <c r="F140" s="295" t="s">
        <v>982</v>
      </c>
      <c r="G140" s="276"/>
      <c r="H140" s="276" t="s">
        <v>1039</v>
      </c>
      <c r="I140" s="276" t="s">
        <v>1016</v>
      </c>
      <c r="J140" s="276"/>
      <c r="K140" s="317"/>
    </row>
    <row r="141" spans="2:11" ht="15" customHeight="1">
      <c r="B141" s="318"/>
      <c r="C141" s="319"/>
      <c r="D141" s="319"/>
      <c r="E141" s="319"/>
      <c r="F141" s="319"/>
      <c r="G141" s="319"/>
      <c r="H141" s="319"/>
      <c r="I141" s="319"/>
      <c r="J141" s="319"/>
      <c r="K141" s="320"/>
    </row>
    <row r="142" spans="2:11" ht="18.75" customHeight="1">
      <c r="B142" s="272"/>
      <c r="C142" s="272"/>
      <c r="D142" s="272"/>
      <c r="E142" s="272"/>
      <c r="F142" s="307"/>
      <c r="G142" s="272"/>
      <c r="H142" s="272"/>
      <c r="I142" s="272"/>
      <c r="J142" s="272"/>
      <c r="K142" s="272"/>
    </row>
    <row r="143" spans="2:11" ht="18.75" customHeight="1">
      <c r="B143" s="282"/>
      <c r="C143" s="282"/>
      <c r="D143" s="282"/>
      <c r="E143" s="282"/>
      <c r="F143" s="282"/>
      <c r="G143" s="282"/>
      <c r="H143" s="282"/>
      <c r="I143" s="282"/>
      <c r="J143" s="282"/>
      <c r="K143" s="282"/>
    </row>
    <row r="144" spans="2:11" ht="7.5" customHeight="1">
      <c r="B144" s="283"/>
      <c r="C144" s="284"/>
      <c r="D144" s="284"/>
      <c r="E144" s="284"/>
      <c r="F144" s="284"/>
      <c r="G144" s="284"/>
      <c r="H144" s="284"/>
      <c r="I144" s="284"/>
      <c r="J144" s="284"/>
      <c r="K144" s="285"/>
    </row>
    <row r="145" spans="2:11" ht="45" customHeight="1">
      <c r="B145" s="286"/>
      <c r="C145" s="392" t="s">
        <v>1040</v>
      </c>
      <c r="D145" s="392"/>
      <c r="E145" s="392"/>
      <c r="F145" s="392"/>
      <c r="G145" s="392"/>
      <c r="H145" s="392"/>
      <c r="I145" s="392"/>
      <c r="J145" s="392"/>
      <c r="K145" s="287"/>
    </row>
    <row r="146" spans="2:11" ht="17.25" customHeight="1">
      <c r="B146" s="286"/>
      <c r="C146" s="288" t="s">
        <v>976</v>
      </c>
      <c r="D146" s="288"/>
      <c r="E146" s="288"/>
      <c r="F146" s="288" t="s">
        <v>977</v>
      </c>
      <c r="G146" s="289"/>
      <c r="H146" s="288" t="s">
        <v>119</v>
      </c>
      <c r="I146" s="288" t="s">
        <v>59</v>
      </c>
      <c r="J146" s="288" t="s">
        <v>978</v>
      </c>
      <c r="K146" s="287"/>
    </row>
    <row r="147" spans="2:11" ht="17.25" customHeight="1">
      <c r="B147" s="286"/>
      <c r="C147" s="290" t="s">
        <v>979</v>
      </c>
      <c r="D147" s="290"/>
      <c r="E147" s="290"/>
      <c r="F147" s="291" t="s">
        <v>980</v>
      </c>
      <c r="G147" s="292"/>
      <c r="H147" s="290"/>
      <c r="I147" s="290"/>
      <c r="J147" s="290" t="s">
        <v>981</v>
      </c>
      <c r="K147" s="287"/>
    </row>
    <row r="148" spans="2:11" ht="5.25" customHeight="1">
      <c r="B148" s="296"/>
      <c r="C148" s="293"/>
      <c r="D148" s="293"/>
      <c r="E148" s="293"/>
      <c r="F148" s="293"/>
      <c r="G148" s="294"/>
      <c r="H148" s="293"/>
      <c r="I148" s="293"/>
      <c r="J148" s="293"/>
      <c r="K148" s="317"/>
    </row>
    <row r="149" spans="2:11" ht="15" customHeight="1">
      <c r="B149" s="296"/>
      <c r="C149" s="321" t="s">
        <v>985</v>
      </c>
      <c r="D149" s="276"/>
      <c r="E149" s="276"/>
      <c r="F149" s="322" t="s">
        <v>982</v>
      </c>
      <c r="G149" s="276"/>
      <c r="H149" s="321" t="s">
        <v>1021</v>
      </c>
      <c r="I149" s="321" t="s">
        <v>984</v>
      </c>
      <c r="J149" s="321">
        <v>120</v>
      </c>
      <c r="K149" s="317"/>
    </row>
    <row r="150" spans="2:11" ht="15" customHeight="1">
      <c r="B150" s="296"/>
      <c r="C150" s="321" t="s">
        <v>1030</v>
      </c>
      <c r="D150" s="276"/>
      <c r="E150" s="276"/>
      <c r="F150" s="322" t="s">
        <v>982</v>
      </c>
      <c r="G150" s="276"/>
      <c r="H150" s="321" t="s">
        <v>1041</v>
      </c>
      <c r="I150" s="321" t="s">
        <v>984</v>
      </c>
      <c r="J150" s="321" t="s">
        <v>1032</v>
      </c>
      <c r="K150" s="317"/>
    </row>
    <row r="151" spans="2:11" ht="15" customHeight="1">
      <c r="B151" s="296"/>
      <c r="C151" s="321" t="s">
        <v>931</v>
      </c>
      <c r="D151" s="276"/>
      <c r="E151" s="276"/>
      <c r="F151" s="322" t="s">
        <v>982</v>
      </c>
      <c r="G151" s="276"/>
      <c r="H151" s="321" t="s">
        <v>1042</v>
      </c>
      <c r="I151" s="321" t="s">
        <v>984</v>
      </c>
      <c r="J151" s="321" t="s">
        <v>1032</v>
      </c>
      <c r="K151" s="317"/>
    </row>
    <row r="152" spans="2:11" ht="15" customHeight="1">
      <c r="B152" s="296"/>
      <c r="C152" s="321" t="s">
        <v>987</v>
      </c>
      <c r="D152" s="276"/>
      <c r="E152" s="276"/>
      <c r="F152" s="322" t="s">
        <v>988</v>
      </c>
      <c r="G152" s="276"/>
      <c r="H152" s="321" t="s">
        <v>1021</v>
      </c>
      <c r="I152" s="321" t="s">
        <v>984</v>
      </c>
      <c r="J152" s="321">
        <v>50</v>
      </c>
      <c r="K152" s="317"/>
    </row>
    <row r="153" spans="2:11" ht="15" customHeight="1">
      <c r="B153" s="296"/>
      <c r="C153" s="321" t="s">
        <v>990</v>
      </c>
      <c r="D153" s="276"/>
      <c r="E153" s="276"/>
      <c r="F153" s="322" t="s">
        <v>982</v>
      </c>
      <c r="G153" s="276"/>
      <c r="H153" s="321" t="s">
        <v>1021</v>
      </c>
      <c r="I153" s="321" t="s">
        <v>992</v>
      </c>
      <c r="J153" s="321"/>
      <c r="K153" s="317"/>
    </row>
    <row r="154" spans="2:11" ht="15" customHeight="1">
      <c r="B154" s="296"/>
      <c r="C154" s="321" t="s">
        <v>1001</v>
      </c>
      <c r="D154" s="276"/>
      <c r="E154" s="276"/>
      <c r="F154" s="322" t="s">
        <v>988</v>
      </c>
      <c r="G154" s="276"/>
      <c r="H154" s="321" t="s">
        <v>1021</v>
      </c>
      <c r="I154" s="321" t="s">
        <v>984</v>
      </c>
      <c r="J154" s="321">
        <v>50</v>
      </c>
      <c r="K154" s="317"/>
    </row>
    <row r="155" spans="2:11" ht="15" customHeight="1">
      <c r="B155" s="296"/>
      <c r="C155" s="321" t="s">
        <v>1009</v>
      </c>
      <c r="D155" s="276"/>
      <c r="E155" s="276"/>
      <c r="F155" s="322" t="s">
        <v>988</v>
      </c>
      <c r="G155" s="276"/>
      <c r="H155" s="321" t="s">
        <v>1021</v>
      </c>
      <c r="I155" s="321" t="s">
        <v>984</v>
      </c>
      <c r="J155" s="321">
        <v>50</v>
      </c>
      <c r="K155" s="317"/>
    </row>
    <row r="156" spans="2:11" ht="15" customHeight="1">
      <c r="B156" s="296"/>
      <c r="C156" s="321" t="s">
        <v>1007</v>
      </c>
      <c r="D156" s="276"/>
      <c r="E156" s="276"/>
      <c r="F156" s="322" t="s">
        <v>988</v>
      </c>
      <c r="G156" s="276"/>
      <c r="H156" s="321" t="s">
        <v>1021</v>
      </c>
      <c r="I156" s="321" t="s">
        <v>984</v>
      </c>
      <c r="J156" s="321">
        <v>50</v>
      </c>
      <c r="K156" s="317"/>
    </row>
    <row r="157" spans="2:11" ht="15" customHeight="1">
      <c r="B157" s="296"/>
      <c r="C157" s="321" t="s">
        <v>105</v>
      </c>
      <c r="D157" s="276"/>
      <c r="E157" s="276"/>
      <c r="F157" s="322" t="s">
        <v>982</v>
      </c>
      <c r="G157" s="276"/>
      <c r="H157" s="321" t="s">
        <v>1043</v>
      </c>
      <c r="I157" s="321" t="s">
        <v>984</v>
      </c>
      <c r="J157" s="321" t="s">
        <v>1044</v>
      </c>
      <c r="K157" s="317"/>
    </row>
    <row r="158" spans="2:11" ht="15" customHeight="1">
      <c r="B158" s="296"/>
      <c r="C158" s="321" t="s">
        <v>1045</v>
      </c>
      <c r="D158" s="276"/>
      <c r="E158" s="276"/>
      <c r="F158" s="322" t="s">
        <v>982</v>
      </c>
      <c r="G158" s="276"/>
      <c r="H158" s="321" t="s">
        <v>1046</v>
      </c>
      <c r="I158" s="321" t="s">
        <v>1016</v>
      </c>
      <c r="J158" s="321"/>
      <c r="K158" s="317"/>
    </row>
    <row r="159" spans="2:11" ht="15" customHeight="1">
      <c r="B159" s="323"/>
      <c r="C159" s="305"/>
      <c r="D159" s="305"/>
      <c r="E159" s="305"/>
      <c r="F159" s="305"/>
      <c r="G159" s="305"/>
      <c r="H159" s="305"/>
      <c r="I159" s="305"/>
      <c r="J159" s="305"/>
      <c r="K159" s="324"/>
    </row>
    <row r="160" spans="2:11" ht="18.75" customHeight="1">
      <c r="B160" s="272"/>
      <c r="C160" s="276"/>
      <c r="D160" s="276"/>
      <c r="E160" s="276"/>
      <c r="F160" s="295"/>
      <c r="G160" s="276"/>
      <c r="H160" s="276"/>
      <c r="I160" s="276"/>
      <c r="J160" s="276"/>
      <c r="K160" s="272"/>
    </row>
    <row r="161" spans="2:11" ht="18.75" customHeight="1">
      <c r="B161" s="282"/>
      <c r="C161" s="282"/>
      <c r="D161" s="282"/>
      <c r="E161" s="282"/>
      <c r="F161" s="282"/>
      <c r="G161" s="282"/>
      <c r="H161" s="282"/>
      <c r="I161" s="282"/>
      <c r="J161" s="282"/>
      <c r="K161" s="282"/>
    </row>
    <row r="162" spans="2:11" ht="7.5" customHeight="1">
      <c r="B162" s="264"/>
      <c r="C162" s="265"/>
      <c r="D162" s="265"/>
      <c r="E162" s="265"/>
      <c r="F162" s="265"/>
      <c r="G162" s="265"/>
      <c r="H162" s="265"/>
      <c r="I162" s="265"/>
      <c r="J162" s="265"/>
      <c r="K162" s="266"/>
    </row>
    <row r="163" spans="2:11" ht="45" customHeight="1">
      <c r="B163" s="267"/>
      <c r="C163" s="391" t="s">
        <v>1047</v>
      </c>
      <c r="D163" s="391"/>
      <c r="E163" s="391"/>
      <c r="F163" s="391"/>
      <c r="G163" s="391"/>
      <c r="H163" s="391"/>
      <c r="I163" s="391"/>
      <c r="J163" s="391"/>
      <c r="K163" s="268"/>
    </row>
    <row r="164" spans="2:11" ht="17.25" customHeight="1">
      <c r="B164" s="267"/>
      <c r="C164" s="288" t="s">
        <v>976</v>
      </c>
      <c r="D164" s="288"/>
      <c r="E164" s="288"/>
      <c r="F164" s="288" t="s">
        <v>977</v>
      </c>
      <c r="G164" s="325"/>
      <c r="H164" s="326" t="s">
        <v>119</v>
      </c>
      <c r="I164" s="326" t="s">
        <v>59</v>
      </c>
      <c r="J164" s="288" t="s">
        <v>978</v>
      </c>
      <c r="K164" s="268"/>
    </row>
    <row r="165" spans="2:11" ht="17.25" customHeight="1">
      <c r="B165" s="269"/>
      <c r="C165" s="290" t="s">
        <v>979</v>
      </c>
      <c r="D165" s="290"/>
      <c r="E165" s="290"/>
      <c r="F165" s="291" t="s">
        <v>980</v>
      </c>
      <c r="G165" s="327"/>
      <c r="H165" s="328"/>
      <c r="I165" s="328"/>
      <c r="J165" s="290" t="s">
        <v>981</v>
      </c>
      <c r="K165" s="270"/>
    </row>
    <row r="166" spans="2:11" ht="5.25" customHeight="1">
      <c r="B166" s="296"/>
      <c r="C166" s="293"/>
      <c r="D166" s="293"/>
      <c r="E166" s="293"/>
      <c r="F166" s="293"/>
      <c r="G166" s="294"/>
      <c r="H166" s="293"/>
      <c r="I166" s="293"/>
      <c r="J166" s="293"/>
      <c r="K166" s="317"/>
    </row>
    <row r="167" spans="2:11" ht="15" customHeight="1">
      <c r="B167" s="296"/>
      <c r="C167" s="276" t="s">
        <v>985</v>
      </c>
      <c r="D167" s="276"/>
      <c r="E167" s="276"/>
      <c r="F167" s="295" t="s">
        <v>982</v>
      </c>
      <c r="G167" s="276"/>
      <c r="H167" s="276" t="s">
        <v>1021</v>
      </c>
      <c r="I167" s="276" t="s">
        <v>984</v>
      </c>
      <c r="J167" s="276">
        <v>120</v>
      </c>
      <c r="K167" s="317"/>
    </row>
    <row r="168" spans="2:11" ht="15" customHeight="1">
      <c r="B168" s="296"/>
      <c r="C168" s="276" t="s">
        <v>1030</v>
      </c>
      <c r="D168" s="276"/>
      <c r="E168" s="276"/>
      <c r="F168" s="295" t="s">
        <v>982</v>
      </c>
      <c r="G168" s="276"/>
      <c r="H168" s="276" t="s">
        <v>1031</v>
      </c>
      <c r="I168" s="276" t="s">
        <v>984</v>
      </c>
      <c r="J168" s="276" t="s">
        <v>1032</v>
      </c>
      <c r="K168" s="317"/>
    </row>
    <row r="169" spans="2:11" ht="15" customHeight="1">
      <c r="B169" s="296"/>
      <c r="C169" s="276" t="s">
        <v>931</v>
      </c>
      <c r="D169" s="276"/>
      <c r="E169" s="276"/>
      <c r="F169" s="295" t="s">
        <v>982</v>
      </c>
      <c r="G169" s="276"/>
      <c r="H169" s="276" t="s">
        <v>1048</v>
      </c>
      <c r="I169" s="276" t="s">
        <v>984</v>
      </c>
      <c r="J169" s="276" t="s">
        <v>1032</v>
      </c>
      <c r="K169" s="317"/>
    </row>
    <row r="170" spans="2:11" ht="15" customHeight="1">
      <c r="B170" s="296"/>
      <c r="C170" s="276" t="s">
        <v>987</v>
      </c>
      <c r="D170" s="276"/>
      <c r="E170" s="276"/>
      <c r="F170" s="295" t="s">
        <v>988</v>
      </c>
      <c r="G170" s="276"/>
      <c r="H170" s="276" t="s">
        <v>1048</v>
      </c>
      <c r="I170" s="276" t="s">
        <v>984</v>
      </c>
      <c r="J170" s="276">
        <v>50</v>
      </c>
      <c r="K170" s="317"/>
    </row>
    <row r="171" spans="2:11" ht="15" customHeight="1">
      <c r="B171" s="296"/>
      <c r="C171" s="276" t="s">
        <v>990</v>
      </c>
      <c r="D171" s="276"/>
      <c r="E171" s="276"/>
      <c r="F171" s="295" t="s">
        <v>982</v>
      </c>
      <c r="G171" s="276"/>
      <c r="H171" s="276" t="s">
        <v>1048</v>
      </c>
      <c r="I171" s="276" t="s">
        <v>992</v>
      </c>
      <c r="J171" s="276"/>
      <c r="K171" s="317"/>
    </row>
    <row r="172" spans="2:11" ht="15" customHeight="1">
      <c r="B172" s="296"/>
      <c r="C172" s="276" t="s">
        <v>1001</v>
      </c>
      <c r="D172" s="276"/>
      <c r="E172" s="276"/>
      <c r="F172" s="295" t="s">
        <v>988</v>
      </c>
      <c r="G172" s="276"/>
      <c r="H172" s="276" t="s">
        <v>1048</v>
      </c>
      <c r="I172" s="276" t="s">
        <v>984</v>
      </c>
      <c r="J172" s="276">
        <v>50</v>
      </c>
      <c r="K172" s="317"/>
    </row>
    <row r="173" spans="2:11" ht="15" customHeight="1">
      <c r="B173" s="296"/>
      <c r="C173" s="276" t="s">
        <v>1009</v>
      </c>
      <c r="D173" s="276"/>
      <c r="E173" s="276"/>
      <c r="F173" s="295" t="s">
        <v>988</v>
      </c>
      <c r="G173" s="276"/>
      <c r="H173" s="276" t="s">
        <v>1048</v>
      </c>
      <c r="I173" s="276" t="s">
        <v>984</v>
      </c>
      <c r="J173" s="276">
        <v>50</v>
      </c>
      <c r="K173" s="317"/>
    </row>
    <row r="174" spans="2:11" ht="15" customHeight="1">
      <c r="B174" s="296"/>
      <c r="C174" s="276" t="s">
        <v>1007</v>
      </c>
      <c r="D174" s="276"/>
      <c r="E174" s="276"/>
      <c r="F174" s="295" t="s">
        <v>988</v>
      </c>
      <c r="G174" s="276"/>
      <c r="H174" s="276" t="s">
        <v>1048</v>
      </c>
      <c r="I174" s="276" t="s">
        <v>984</v>
      </c>
      <c r="J174" s="276">
        <v>50</v>
      </c>
      <c r="K174" s="317"/>
    </row>
    <row r="175" spans="2:11" ht="15" customHeight="1">
      <c r="B175" s="296"/>
      <c r="C175" s="276" t="s">
        <v>118</v>
      </c>
      <c r="D175" s="276"/>
      <c r="E175" s="276"/>
      <c r="F175" s="295" t="s">
        <v>982</v>
      </c>
      <c r="G175" s="276"/>
      <c r="H175" s="276" t="s">
        <v>1049</v>
      </c>
      <c r="I175" s="276" t="s">
        <v>1050</v>
      </c>
      <c r="J175" s="276"/>
      <c r="K175" s="317"/>
    </row>
    <row r="176" spans="2:11" ht="15" customHeight="1">
      <c r="B176" s="296"/>
      <c r="C176" s="276" t="s">
        <v>59</v>
      </c>
      <c r="D176" s="276"/>
      <c r="E176" s="276"/>
      <c r="F176" s="295" t="s">
        <v>982</v>
      </c>
      <c r="G176" s="276"/>
      <c r="H176" s="276" t="s">
        <v>1051</v>
      </c>
      <c r="I176" s="276" t="s">
        <v>1052</v>
      </c>
      <c r="J176" s="276">
        <v>1</v>
      </c>
      <c r="K176" s="317"/>
    </row>
    <row r="177" spans="2:11" ht="15" customHeight="1">
      <c r="B177" s="296"/>
      <c r="C177" s="276" t="s">
        <v>55</v>
      </c>
      <c r="D177" s="276"/>
      <c r="E177" s="276"/>
      <c r="F177" s="295" t="s">
        <v>982</v>
      </c>
      <c r="G177" s="276"/>
      <c r="H177" s="276" t="s">
        <v>1053</v>
      </c>
      <c r="I177" s="276" t="s">
        <v>984</v>
      </c>
      <c r="J177" s="276">
        <v>20</v>
      </c>
      <c r="K177" s="317"/>
    </row>
    <row r="178" spans="2:11" ht="15" customHeight="1">
      <c r="B178" s="296"/>
      <c r="C178" s="276" t="s">
        <v>119</v>
      </c>
      <c r="D178" s="276"/>
      <c r="E178" s="276"/>
      <c r="F178" s="295" t="s">
        <v>982</v>
      </c>
      <c r="G178" s="276"/>
      <c r="H178" s="276" t="s">
        <v>1054</v>
      </c>
      <c r="I178" s="276" t="s">
        <v>984</v>
      </c>
      <c r="J178" s="276">
        <v>255</v>
      </c>
      <c r="K178" s="317"/>
    </row>
    <row r="179" spans="2:11" ht="15" customHeight="1">
      <c r="B179" s="296"/>
      <c r="C179" s="276" t="s">
        <v>120</v>
      </c>
      <c r="D179" s="276"/>
      <c r="E179" s="276"/>
      <c r="F179" s="295" t="s">
        <v>982</v>
      </c>
      <c r="G179" s="276"/>
      <c r="H179" s="276" t="s">
        <v>947</v>
      </c>
      <c r="I179" s="276" t="s">
        <v>984</v>
      </c>
      <c r="J179" s="276">
        <v>10</v>
      </c>
      <c r="K179" s="317"/>
    </row>
    <row r="180" spans="2:11" ht="15" customHeight="1">
      <c r="B180" s="296"/>
      <c r="C180" s="276" t="s">
        <v>121</v>
      </c>
      <c r="D180" s="276"/>
      <c r="E180" s="276"/>
      <c r="F180" s="295" t="s">
        <v>982</v>
      </c>
      <c r="G180" s="276"/>
      <c r="H180" s="276" t="s">
        <v>1055</v>
      </c>
      <c r="I180" s="276" t="s">
        <v>1016</v>
      </c>
      <c r="J180" s="276"/>
      <c r="K180" s="317"/>
    </row>
    <row r="181" spans="2:11" ht="15" customHeight="1">
      <c r="B181" s="296"/>
      <c r="C181" s="276" t="s">
        <v>1056</v>
      </c>
      <c r="D181" s="276"/>
      <c r="E181" s="276"/>
      <c r="F181" s="295" t="s">
        <v>982</v>
      </c>
      <c r="G181" s="276"/>
      <c r="H181" s="276" t="s">
        <v>1057</v>
      </c>
      <c r="I181" s="276" t="s">
        <v>1016</v>
      </c>
      <c r="J181" s="276"/>
      <c r="K181" s="317"/>
    </row>
    <row r="182" spans="2:11" ht="15" customHeight="1">
      <c r="B182" s="296"/>
      <c r="C182" s="276" t="s">
        <v>1045</v>
      </c>
      <c r="D182" s="276"/>
      <c r="E182" s="276"/>
      <c r="F182" s="295" t="s">
        <v>982</v>
      </c>
      <c r="G182" s="276"/>
      <c r="H182" s="276" t="s">
        <v>1058</v>
      </c>
      <c r="I182" s="276" t="s">
        <v>1016</v>
      </c>
      <c r="J182" s="276"/>
      <c r="K182" s="317"/>
    </row>
    <row r="183" spans="2:11" ht="15" customHeight="1">
      <c r="B183" s="296"/>
      <c r="C183" s="276" t="s">
        <v>123</v>
      </c>
      <c r="D183" s="276"/>
      <c r="E183" s="276"/>
      <c r="F183" s="295" t="s">
        <v>988</v>
      </c>
      <c r="G183" s="276"/>
      <c r="H183" s="276" t="s">
        <v>1059</v>
      </c>
      <c r="I183" s="276" t="s">
        <v>984</v>
      </c>
      <c r="J183" s="276">
        <v>50</v>
      </c>
      <c r="K183" s="317"/>
    </row>
    <row r="184" spans="2:11" ht="15" customHeight="1">
      <c r="B184" s="296"/>
      <c r="C184" s="276" t="s">
        <v>1060</v>
      </c>
      <c r="D184" s="276"/>
      <c r="E184" s="276"/>
      <c r="F184" s="295" t="s">
        <v>988</v>
      </c>
      <c r="G184" s="276"/>
      <c r="H184" s="276" t="s">
        <v>1061</v>
      </c>
      <c r="I184" s="276" t="s">
        <v>1062</v>
      </c>
      <c r="J184" s="276"/>
      <c r="K184" s="317"/>
    </row>
    <row r="185" spans="2:11" ht="15" customHeight="1">
      <c r="B185" s="296"/>
      <c r="C185" s="276" t="s">
        <v>1063</v>
      </c>
      <c r="D185" s="276"/>
      <c r="E185" s="276"/>
      <c r="F185" s="295" t="s">
        <v>988</v>
      </c>
      <c r="G185" s="276"/>
      <c r="H185" s="276" t="s">
        <v>1064</v>
      </c>
      <c r="I185" s="276" t="s">
        <v>1062</v>
      </c>
      <c r="J185" s="276"/>
      <c r="K185" s="317"/>
    </row>
    <row r="186" spans="2:11" ht="15" customHeight="1">
      <c r="B186" s="296"/>
      <c r="C186" s="276" t="s">
        <v>1065</v>
      </c>
      <c r="D186" s="276"/>
      <c r="E186" s="276"/>
      <c r="F186" s="295" t="s">
        <v>988</v>
      </c>
      <c r="G186" s="276"/>
      <c r="H186" s="276" t="s">
        <v>1066</v>
      </c>
      <c r="I186" s="276" t="s">
        <v>1062</v>
      </c>
      <c r="J186" s="276"/>
      <c r="K186" s="317"/>
    </row>
    <row r="187" spans="2:11" ht="15" customHeight="1">
      <c r="B187" s="296"/>
      <c r="C187" s="329" t="s">
        <v>1067</v>
      </c>
      <c r="D187" s="276"/>
      <c r="E187" s="276"/>
      <c r="F187" s="295" t="s">
        <v>988</v>
      </c>
      <c r="G187" s="276"/>
      <c r="H187" s="276" t="s">
        <v>1068</v>
      </c>
      <c r="I187" s="276" t="s">
        <v>1069</v>
      </c>
      <c r="J187" s="330" t="s">
        <v>1070</v>
      </c>
      <c r="K187" s="317"/>
    </row>
    <row r="188" spans="2:11" ht="15" customHeight="1">
      <c r="B188" s="296"/>
      <c r="C188" s="281" t="s">
        <v>44</v>
      </c>
      <c r="D188" s="276"/>
      <c r="E188" s="276"/>
      <c r="F188" s="295" t="s">
        <v>982</v>
      </c>
      <c r="G188" s="276"/>
      <c r="H188" s="272" t="s">
        <v>1071</v>
      </c>
      <c r="I188" s="276" t="s">
        <v>1072</v>
      </c>
      <c r="J188" s="276"/>
      <c r="K188" s="317"/>
    </row>
    <row r="189" spans="2:11" ht="15" customHeight="1">
      <c r="B189" s="296"/>
      <c r="C189" s="281" t="s">
        <v>1073</v>
      </c>
      <c r="D189" s="276"/>
      <c r="E189" s="276"/>
      <c r="F189" s="295" t="s">
        <v>982</v>
      </c>
      <c r="G189" s="276"/>
      <c r="H189" s="276" t="s">
        <v>1074</v>
      </c>
      <c r="I189" s="276" t="s">
        <v>1016</v>
      </c>
      <c r="J189" s="276"/>
      <c r="K189" s="317"/>
    </row>
    <row r="190" spans="2:11" ht="15" customHeight="1">
      <c r="B190" s="296"/>
      <c r="C190" s="281" t="s">
        <v>1075</v>
      </c>
      <c r="D190" s="276"/>
      <c r="E190" s="276"/>
      <c r="F190" s="295" t="s">
        <v>982</v>
      </c>
      <c r="G190" s="276"/>
      <c r="H190" s="276" t="s">
        <v>1076</v>
      </c>
      <c r="I190" s="276" t="s">
        <v>1016</v>
      </c>
      <c r="J190" s="276"/>
      <c r="K190" s="317"/>
    </row>
    <row r="191" spans="2:11" ht="15" customHeight="1">
      <c r="B191" s="296"/>
      <c r="C191" s="281" t="s">
        <v>1077</v>
      </c>
      <c r="D191" s="276"/>
      <c r="E191" s="276"/>
      <c r="F191" s="295" t="s">
        <v>988</v>
      </c>
      <c r="G191" s="276"/>
      <c r="H191" s="276" t="s">
        <v>1078</v>
      </c>
      <c r="I191" s="276" t="s">
        <v>1016</v>
      </c>
      <c r="J191" s="276"/>
      <c r="K191" s="317"/>
    </row>
    <row r="192" spans="2:11" ht="15" customHeight="1">
      <c r="B192" s="323"/>
      <c r="C192" s="331"/>
      <c r="D192" s="305"/>
      <c r="E192" s="305"/>
      <c r="F192" s="305"/>
      <c r="G192" s="305"/>
      <c r="H192" s="305"/>
      <c r="I192" s="305"/>
      <c r="J192" s="305"/>
      <c r="K192" s="324"/>
    </row>
    <row r="193" spans="2:11" ht="18.75" customHeight="1">
      <c r="B193" s="272"/>
      <c r="C193" s="276"/>
      <c r="D193" s="276"/>
      <c r="E193" s="276"/>
      <c r="F193" s="295"/>
      <c r="G193" s="276"/>
      <c r="H193" s="276"/>
      <c r="I193" s="276"/>
      <c r="J193" s="276"/>
      <c r="K193" s="272"/>
    </row>
    <row r="194" spans="2:11" ht="18.75" customHeight="1">
      <c r="B194" s="272"/>
      <c r="C194" s="276"/>
      <c r="D194" s="276"/>
      <c r="E194" s="276"/>
      <c r="F194" s="295"/>
      <c r="G194" s="276"/>
      <c r="H194" s="276"/>
      <c r="I194" s="276"/>
      <c r="J194" s="276"/>
      <c r="K194" s="272"/>
    </row>
    <row r="195" spans="2:11" ht="18.75" customHeight="1">
      <c r="B195" s="282"/>
      <c r="C195" s="282"/>
      <c r="D195" s="282"/>
      <c r="E195" s="282"/>
      <c r="F195" s="282"/>
      <c r="G195" s="282"/>
      <c r="H195" s="282"/>
      <c r="I195" s="282"/>
      <c r="J195" s="282"/>
      <c r="K195" s="282"/>
    </row>
    <row r="196" spans="2:11">
      <c r="B196" s="264"/>
      <c r="C196" s="265"/>
      <c r="D196" s="265"/>
      <c r="E196" s="265"/>
      <c r="F196" s="265"/>
      <c r="G196" s="265"/>
      <c r="H196" s="265"/>
      <c r="I196" s="265"/>
      <c r="J196" s="265"/>
      <c r="K196" s="266"/>
    </row>
    <row r="197" spans="2:11" ht="21">
      <c r="B197" s="267"/>
      <c r="C197" s="391" t="s">
        <v>1079</v>
      </c>
      <c r="D197" s="391"/>
      <c r="E197" s="391"/>
      <c r="F197" s="391"/>
      <c r="G197" s="391"/>
      <c r="H197" s="391"/>
      <c r="I197" s="391"/>
      <c r="J197" s="391"/>
      <c r="K197" s="268"/>
    </row>
    <row r="198" spans="2:11" ht="25.5" customHeight="1">
      <c r="B198" s="267"/>
      <c r="C198" s="332" t="s">
        <v>1080</v>
      </c>
      <c r="D198" s="332"/>
      <c r="E198" s="332"/>
      <c r="F198" s="332" t="s">
        <v>1081</v>
      </c>
      <c r="G198" s="333"/>
      <c r="H198" s="390" t="s">
        <v>1082</v>
      </c>
      <c r="I198" s="390"/>
      <c r="J198" s="390"/>
      <c r="K198" s="268"/>
    </row>
    <row r="199" spans="2:11" ht="5.25" customHeight="1">
      <c r="B199" s="296"/>
      <c r="C199" s="293"/>
      <c r="D199" s="293"/>
      <c r="E199" s="293"/>
      <c r="F199" s="293"/>
      <c r="G199" s="276"/>
      <c r="H199" s="293"/>
      <c r="I199" s="293"/>
      <c r="J199" s="293"/>
      <c r="K199" s="317"/>
    </row>
    <row r="200" spans="2:11" ht="15" customHeight="1">
      <c r="B200" s="296"/>
      <c r="C200" s="276" t="s">
        <v>1072</v>
      </c>
      <c r="D200" s="276"/>
      <c r="E200" s="276"/>
      <c r="F200" s="295" t="s">
        <v>45</v>
      </c>
      <c r="G200" s="276"/>
      <c r="H200" s="388" t="s">
        <v>1083</v>
      </c>
      <c r="I200" s="388"/>
      <c r="J200" s="388"/>
      <c r="K200" s="317"/>
    </row>
    <row r="201" spans="2:11" ht="15" customHeight="1">
      <c r="B201" s="296"/>
      <c r="C201" s="302"/>
      <c r="D201" s="276"/>
      <c r="E201" s="276"/>
      <c r="F201" s="295" t="s">
        <v>46</v>
      </c>
      <c r="G201" s="276"/>
      <c r="H201" s="388" t="s">
        <v>1084</v>
      </c>
      <c r="I201" s="388"/>
      <c r="J201" s="388"/>
      <c r="K201" s="317"/>
    </row>
    <row r="202" spans="2:11" ht="15" customHeight="1">
      <c r="B202" s="296"/>
      <c r="C202" s="302"/>
      <c r="D202" s="276"/>
      <c r="E202" s="276"/>
      <c r="F202" s="295" t="s">
        <v>49</v>
      </c>
      <c r="G202" s="276"/>
      <c r="H202" s="388" t="s">
        <v>1085</v>
      </c>
      <c r="I202" s="388"/>
      <c r="J202" s="388"/>
      <c r="K202" s="317"/>
    </row>
    <row r="203" spans="2:11" ht="15" customHeight="1">
      <c r="B203" s="296"/>
      <c r="C203" s="276"/>
      <c r="D203" s="276"/>
      <c r="E203" s="276"/>
      <c r="F203" s="295" t="s">
        <v>47</v>
      </c>
      <c r="G203" s="276"/>
      <c r="H203" s="388" t="s">
        <v>1086</v>
      </c>
      <c r="I203" s="388"/>
      <c r="J203" s="388"/>
      <c r="K203" s="317"/>
    </row>
    <row r="204" spans="2:11" ht="15" customHeight="1">
      <c r="B204" s="296"/>
      <c r="C204" s="276"/>
      <c r="D204" s="276"/>
      <c r="E204" s="276"/>
      <c r="F204" s="295" t="s">
        <v>48</v>
      </c>
      <c r="G204" s="276"/>
      <c r="H204" s="388" t="s">
        <v>1087</v>
      </c>
      <c r="I204" s="388"/>
      <c r="J204" s="388"/>
      <c r="K204" s="317"/>
    </row>
    <row r="205" spans="2:11" ht="15" customHeight="1">
      <c r="B205" s="296"/>
      <c r="C205" s="276"/>
      <c r="D205" s="276"/>
      <c r="E205" s="276"/>
      <c r="F205" s="295"/>
      <c r="G205" s="276"/>
      <c r="H205" s="276"/>
      <c r="I205" s="276"/>
      <c r="J205" s="276"/>
      <c r="K205" s="317"/>
    </row>
    <row r="206" spans="2:11" ht="15" customHeight="1">
      <c r="B206" s="296"/>
      <c r="C206" s="276" t="s">
        <v>1028</v>
      </c>
      <c r="D206" s="276"/>
      <c r="E206" s="276"/>
      <c r="F206" s="295" t="s">
        <v>81</v>
      </c>
      <c r="G206" s="276"/>
      <c r="H206" s="388" t="s">
        <v>1088</v>
      </c>
      <c r="I206" s="388"/>
      <c r="J206" s="388"/>
      <c r="K206" s="317"/>
    </row>
    <row r="207" spans="2:11" ht="15" customHeight="1">
      <c r="B207" s="296"/>
      <c r="C207" s="302"/>
      <c r="D207" s="276"/>
      <c r="E207" s="276"/>
      <c r="F207" s="295" t="s">
        <v>926</v>
      </c>
      <c r="G207" s="276"/>
      <c r="H207" s="388" t="s">
        <v>927</v>
      </c>
      <c r="I207" s="388"/>
      <c r="J207" s="388"/>
      <c r="K207" s="317"/>
    </row>
    <row r="208" spans="2:11" ht="15" customHeight="1">
      <c r="B208" s="296"/>
      <c r="C208" s="276"/>
      <c r="D208" s="276"/>
      <c r="E208" s="276"/>
      <c r="F208" s="295" t="s">
        <v>924</v>
      </c>
      <c r="G208" s="276"/>
      <c r="H208" s="388" t="s">
        <v>1089</v>
      </c>
      <c r="I208" s="388"/>
      <c r="J208" s="388"/>
      <c r="K208" s="317"/>
    </row>
    <row r="209" spans="2:11" ht="15" customHeight="1">
      <c r="B209" s="334"/>
      <c r="C209" s="302"/>
      <c r="D209" s="302"/>
      <c r="E209" s="302"/>
      <c r="F209" s="295" t="s">
        <v>94</v>
      </c>
      <c r="G209" s="281"/>
      <c r="H209" s="389" t="s">
        <v>928</v>
      </c>
      <c r="I209" s="389"/>
      <c r="J209" s="389"/>
      <c r="K209" s="335"/>
    </row>
    <row r="210" spans="2:11" ht="15" customHeight="1">
      <c r="B210" s="334"/>
      <c r="C210" s="302"/>
      <c r="D210" s="302"/>
      <c r="E210" s="302"/>
      <c r="F210" s="295" t="s">
        <v>929</v>
      </c>
      <c r="G210" s="281"/>
      <c r="H210" s="389" t="s">
        <v>1090</v>
      </c>
      <c r="I210" s="389"/>
      <c r="J210" s="389"/>
      <c r="K210" s="335"/>
    </row>
    <row r="211" spans="2:11" ht="15" customHeight="1">
      <c r="B211" s="334"/>
      <c r="C211" s="302"/>
      <c r="D211" s="302"/>
      <c r="E211" s="302"/>
      <c r="F211" s="336"/>
      <c r="G211" s="281"/>
      <c r="H211" s="337"/>
      <c r="I211" s="337"/>
      <c r="J211" s="337"/>
      <c r="K211" s="335"/>
    </row>
    <row r="212" spans="2:11" ht="15" customHeight="1">
      <c r="B212" s="334"/>
      <c r="C212" s="276" t="s">
        <v>1052</v>
      </c>
      <c r="D212" s="302"/>
      <c r="E212" s="302"/>
      <c r="F212" s="295">
        <v>1</v>
      </c>
      <c r="G212" s="281"/>
      <c r="H212" s="389" t="s">
        <v>1091</v>
      </c>
      <c r="I212" s="389"/>
      <c r="J212" s="389"/>
      <c r="K212" s="335"/>
    </row>
    <row r="213" spans="2:11" ht="15" customHeight="1">
      <c r="B213" s="334"/>
      <c r="C213" s="302"/>
      <c r="D213" s="302"/>
      <c r="E213" s="302"/>
      <c r="F213" s="295">
        <v>2</v>
      </c>
      <c r="G213" s="281"/>
      <c r="H213" s="389" t="s">
        <v>1092</v>
      </c>
      <c r="I213" s="389"/>
      <c r="J213" s="389"/>
      <c r="K213" s="335"/>
    </row>
    <row r="214" spans="2:11" ht="15" customHeight="1">
      <c r="B214" s="334"/>
      <c r="C214" s="302"/>
      <c r="D214" s="302"/>
      <c r="E214" s="302"/>
      <c r="F214" s="295">
        <v>3</v>
      </c>
      <c r="G214" s="281"/>
      <c r="H214" s="389" t="s">
        <v>1093</v>
      </c>
      <c r="I214" s="389"/>
      <c r="J214" s="389"/>
      <c r="K214" s="335"/>
    </row>
    <row r="215" spans="2:11" ht="15" customHeight="1">
      <c r="B215" s="334"/>
      <c r="C215" s="302"/>
      <c r="D215" s="302"/>
      <c r="E215" s="302"/>
      <c r="F215" s="295">
        <v>4</v>
      </c>
      <c r="G215" s="281"/>
      <c r="H215" s="389" t="s">
        <v>1094</v>
      </c>
      <c r="I215" s="389"/>
      <c r="J215" s="389"/>
      <c r="K215" s="335"/>
    </row>
    <row r="216" spans="2:11" ht="12.75" customHeight="1">
      <c r="B216" s="338"/>
      <c r="C216" s="339"/>
      <c r="D216" s="339"/>
      <c r="E216" s="339"/>
      <c r="F216" s="339"/>
      <c r="G216" s="339"/>
      <c r="H216" s="339"/>
      <c r="I216" s="339"/>
      <c r="J216" s="339"/>
      <c r="K216" s="340"/>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SKU1601 - SO 101 Komunikace</vt:lpstr>
      <vt:lpstr>SKU1602 - Dělící ostrůvek...</vt:lpstr>
      <vt:lpstr>SKU1603 - SO 301 Kanalizace</vt:lpstr>
      <vt:lpstr>SKU1604 - SO 801 SÚ</vt:lpstr>
      <vt:lpstr>SKU1605 - VON</vt:lpstr>
      <vt:lpstr>Pokyny pro vyplnění</vt:lpstr>
      <vt:lpstr>'Rekapitulace stavby'!Názvy_tisku</vt:lpstr>
      <vt:lpstr>'SKU1601 - SO 101 Komunikace'!Názvy_tisku</vt:lpstr>
      <vt:lpstr>'SKU1602 - Dělící ostrůvek...'!Názvy_tisku</vt:lpstr>
      <vt:lpstr>'SKU1603 - SO 301 Kanalizace'!Názvy_tisku</vt:lpstr>
      <vt:lpstr>'SKU1604 - SO 801 SÚ'!Názvy_tisku</vt:lpstr>
      <vt:lpstr>'SKU1605 - VON'!Názvy_tisku</vt:lpstr>
      <vt:lpstr>'Pokyny pro vyplnění'!Oblast_tisku</vt:lpstr>
      <vt:lpstr>'Rekapitulace stavby'!Oblast_tisku</vt:lpstr>
      <vt:lpstr>'SKU1601 - SO 101 Komunikace'!Oblast_tisku</vt:lpstr>
      <vt:lpstr>'SKU1602 - Dělící ostrůvek...'!Oblast_tisku</vt:lpstr>
      <vt:lpstr>'SKU1603 - SO 301 Kanalizace'!Oblast_tisku</vt:lpstr>
      <vt:lpstr>'SKU1604 - SO 801 SÚ'!Oblast_tisku</vt:lpstr>
      <vt:lpstr>'SKU1605 - VON'!Oblast_tisku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magpieHP\vlada</dc:creator>
  <cp:lastModifiedBy>user</cp:lastModifiedBy>
  <dcterms:created xsi:type="dcterms:W3CDTF">2018-07-24T05:12:10Z</dcterms:created>
  <dcterms:modified xsi:type="dcterms:W3CDTF">2018-08-01T06:43:21Z</dcterms:modified>
</cp:coreProperties>
</file>